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0095" windowHeight="4410" activeTab="1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<sst xmlns="http://schemas.openxmlformats.org/spreadsheetml/2006/main" count="292" uniqueCount="159">
  <si>
    <t>Daň z príjmov fyzických osôb</t>
  </si>
  <si>
    <t>KAPITÁLOVÉ  PRÍJMY SPOLU</t>
  </si>
  <si>
    <t>FINANČNÉ OPERÁCIE SPOLU</t>
  </si>
  <si>
    <t>PRÍJMY SPOLU:</t>
  </si>
  <si>
    <t>návrh na úpravu</t>
  </si>
  <si>
    <t>údaje sú v €</t>
  </si>
  <si>
    <t xml:space="preserve">Daň z nehnuteľností </t>
  </si>
  <si>
    <t>Dane za špecifické služby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</si>
  <si>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</si>
  <si>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</si>
  <si>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</si>
  <si>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</si>
  <si>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</si>
  <si>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</si>
  <si>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</si>
  <si>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</si>
  <si>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</si>
  <si>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 xml:space="preserve">Transféry zo ŠR - prenesený výkon </t>
  </si>
  <si>
    <t>Granty a transféry spolu</t>
  </si>
  <si>
    <t>Z ostatných finančných operácií</t>
  </si>
  <si>
    <t>BEŽNÉ PRÍJMY SPOLU</t>
  </si>
  <si>
    <t>Granty bežné</t>
  </si>
  <si>
    <t>Granty kapitálové</t>
  </si>
  <si>
    <t>Transféry zo ŠR - voľby</t>
  </si>
  <si>
    <t>PLÁNOVANIE, MANAŽMENT A KONTROLA</t>
  </si>
  <si>
    <t>01.1.1.6</t>
  </si>
  <si>
    <t>Bežné výdavky</t>
  </si>
  <si>
    <t>Kapitálové výdavky</t>
  </si>
  <si>
    <t>rozpočet schválený</t>
  </si>
  <si>
    <t>navrhovaná úprava</t>
  </si>
  <si>
    <t>spolu po úprave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</si>
  <si>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</si>
  <si>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</si>
  <si>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</si>
  <si>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</si>
  <si>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</si>
  <si>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</si>
  <si>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</si>
  <si>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</si>
  <si>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</si>
  <si>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04.7.3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</si>
  <si>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</si>
  <si>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</si>
  <si>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</si>
  <si>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</si>
  <si>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</si>
  <si>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</si>
  <si>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</si>
  <si>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</si>
  <si>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</si>
  <si>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</si>
  <si>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</si>
  <si>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08.2.0.9</t>
  </si>
  <si>
    <t>06.2.0</t>
  </si>
  <si>
    <t>Verejná zeleň</t>
  </si>
  <si>
    <t>Verejné osvetlenie</t>
  </si>
  <si>
    <t>SOCIÁLNE SLUŽBY</t>
  </si>
  <si>
    <t>10.2.0.1</t>
  </si>
  <si>
    <t>Dávky v hmotnej a sociálnej núdzi</t>
  </si>
  <si>
    <t>10.4.0.3</t>
  </si>
  <si>
    <t>VÝDAVKY SPOLU</t>
  </si>
  <si>
    <t>REKAPITULÁCIA:</t>
  </si>
  <si>
    <t>bežné</t>
  </si>
  <si>
    <t>kapitálové</t>
  </si>
  <si>
    <t>finančné operácie</t>
  </si>
  <si>
    <t>VÝDAVKY:</t>
  </si>
  <si>
    <t>rozpočet upravený</t>
  </si>
  <si>
    <t>PRÍJMY:</t>
  </si>
  <si>
    <t>poznámka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</si>
  <si>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</si>
  <si>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</si>
  <si>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</si>
  <si>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</si>
  <si>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</si>
  <si>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 xml:space="preserve">rozpočet upravený </t>
  </si>
  <si>
    <t>01.7.0</t>
  </si>
  <si>
    <t>03.2.0</t>
  </si>
  <si>
    <t>Matrika</t>
  </si>
  <si>
    <t>Register obyvateľov</t>
  </si>
  <si>
    <t>Stavebný úrad, školský úrad</t>
  </si>
  <si>
    <t>Cintorín a dom smútku</t>
  </si>
  <si>
    <t>Miestny rozhlas</t>
  </si>
  <si>
    <t>Voľby</t>
  </si>
  <si>
    <t>01.3.3</t>
  </si>
  <si>
    <t>ODPADOVÉ   HOSPODÁRSTVO</t>
  </si>
  <si>
    <t>Nakladanie s odpadom</t>
  </si>
  <si>
    <t>Odpadové vody</t>
  </si>
  <si>
    <t>Miestne komunikácie</t>
  </si>
  <si>
    <t>Autobus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</si>
  <si>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</si>
  <si>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</si>
  <si>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</si>
  <si>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</si>
  <si>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</si>
  <si>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</si>
  <si>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</si>
  <si>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</si>
  <si>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Miniihrisko</t>
  </si>
  <si>
    <t>Dom kultúry</t>
  </si>
  <si>
    <t>Podpora organizácií a združení v obci</t>
  </si>
  <si>
    <t>Obecné centrum v DK</t>
  </si>
  <si>
    <t>08.2.0.3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</si>
  <si>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</si>
  <si>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</si>
  <si>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</si>
  <si>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</si>
  <si>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</si>
  <si>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Aktivačné práce</t>
  </si>
  <si>
    <t>OBEC</t>
  </si>
  <si>
    <t>SLOVENSKÝ   GROB</t>
  </si>
  <si>
    <t>Transfér zo ŠR - MF SR /výpadok daní/</t>
  </si>
  <si>
    <t>Transfér zo ŠR - výmena okien ZŠ</t>
  </si>
  <si>
    <t>Dlhodobý úver-kanalizácia</t>
  </si>
  <si>
    <t>Príjem z predaja nehnuteľností</t>
  </si>
  <si>
    <t>Zmena rozpočtu na rok 2010 /Rozpočtové opatrenie č.4/</t>
  </si>
  <si>
    <t>Vlastné príjmy ZŠ</t>
  </si>
  <si>
    <t>väčšia dotácia</t>
  </si>
  <si>
    <t>el.energia ČOV</t>
  </si>
  <si>
    <t>malé využitie</t>
  </si>
  <si>
    <t>elektr.energia</t>
  </si>
  <si>
    <t>jubilej.odmena</t>
  </si>
  <si>
    <t>odvody odmena</t>
  </si>
  <si>
    <t xml:space="preserve">el.energia  </t>
  </si>
  <si>
    <t>717 Revitalizácia II.etapa-doplatok z r.2009</t>
  </si>
  <si>
    <t>naviac pracov.</t>
  </si>
  <si>
    <t>energie,palivo</t>
  </si>
  <si>
    <t>el. energia,</t>
  </si>
  <si>
    <t>dávky zo ŠR</t>
  </si>
  <si>
    <t>713  kosačka</t>
  </si>
  <si>
    <t xml:space="preserve"> </t>
  </si>
  <si>
    <t xml:space="preserve">  </t>
  </si>
  <si>
    <t>ROZDIEL:  PREBYTOK</t>
  </si>
  <si>
    <t>Zmena rozpočtu na rok 2010 VÝDAVKY</t>
  </si>
  <si>
    <t>Vypracovala: Ing. Balážová</t>
  </si>
  <si>
    <t>610 - mzdy, príplatky, odmeny</t>
  </si>
  <si>
    <t>620 - odvody z miezd</t>
  </si>
  <si>
    <t xml:space="preserve">630 - tovary a služby </t>
  </si>
  <si>
    <t>640 - bežné dotácie, príspevky</t>
  </si>
  <si>
    <t>650 - splácanie úrokov</t>
  </si>
  <si>
    <t>640 - dotácie, príspevky</t>
  </si>
  <si>
    <t>630 - energie, tovary, služby</t>
  </si>
  <si>
    <t xml:space="preserve">610 - mzdy </t>
  </si>
  <si>
    <t>610 - mzdy, príplatky</t>
  </si>
  <si>
    <t>630 - poplatky, služby</t>
  </si>
  <si>
    <t xml:space="preserve">630 - energie </t>
  </si>
  <si>
    <t>717 - výstavba kanalizácie</t>
  </si>
  <si>
    <t>630 - služby</t>
  </si>
  <si>
    <t xml:space="preserve">610 - mzdy, </t>
  </si>
  <si>
    <t>610 - mzdy</t>
  </si>
  <si>
    <t>640 - príspevky</t>
  </si>
  <si>
    <t>V Slovenskom Grobe, 27.10.2010</t>
  </si>
  <si>
    <t>prípr.zateplenie</t>
  </si>
  <si>
    <t>vyvesené:</t>
  </si>
  <si>
    <t>zvesené:</t>
  </si>
  <si>
    <t>717 - rekonštrukcia zavlažov.systému</t>
  </si>
  <si>
    <t>Mgr. Ján Juran</t>
  </si>
  <si>
    <t>starosta obce</t>
  </si>
  <si>
    <t>vlast.príjmy,presun</t>
  </si>
  <si>
    <t>presun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</si>
</sst>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9" fillId="0" borderId="5" xfId="0" applyFont="1" applyFill="1" applyBorder="1" applyAlignment="1">
      <alignment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49" fontId="9" fillId="0" borderId="5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4" xfId="0" applyFont="1" applyFill="1" applyBorder="1" applyAlignment="1">
      <alignment/>
    </xf>
    <xf numFmtId="0" fontId="10" fillId="0" borderId="2" xfId="0" applyFont="1" applyBorder="1" applyAlignment="1">
      <alignment/>
    </xf>
    <xf numFmtId="0" fontId="0" fillId="0" borderId="4" xfId="0" applyBorder="1" applyAlignment="1">
      <alignment/>
    </xf>
    <xf numFmtId="0" fontId="10" fillId="0" borderId="4" xfId="0" applyFont="1" applyBorder="1" applyAlignment="1">
      <alignment/>
    </xf>
    <xf numFmtId="0" fontId="0" fillId="0" borderId="0" xfId="0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9" fillId="0" borderId="7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19" xfId="0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1" fontId="10" fillId="0" borderId="5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6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1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" fontId="4" fillId="0" borderId="5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13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3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13" fillId="0" borderId="30" xfId="0" applyFont="1" applyFill="1" applyBorder="1" applyAlignment="1">
      <alignment wrapText="1"/>
    </xf>
    <xf numFmtId="49" fontId="6" fillId="0" borderId="2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2" xfId="0" applyFont="1" applyFill="1" applyBorder="1" applyAlignment="1">
      <alignment/>
    </xf>
    <xf numFmtId="0" fontId="13" fillId="0" borderId="30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6" fillId="0" borderId="3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2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6" fillId="0" borderId="33" xfId="0" applyFont="1" applyFill="1" applyBorder="1" applyAlignment="1">
      <alignment/>
    </xf>
    <xf numFmtId="0" fontId="6" fillId="0" borderId="3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3" fillId="0" borderId="38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13" fillId="0" borderId="39" xfId="0" applyFont="1" applyFill="1" applyBorder="1" applyAlignment="1">
      <alignment wrapText="1"/>
    </xf>
    <xf numFmtId="0" fontId="6" fillId="0" borderId="40" xfId="0" applyFont="1" applyBorder="1" applyAlignment="1">
      <alignment/>
    </xf>
    <xf numFmtId="0" fontId="13" fillId="0" borderId="41" xfId="0" applyFont="1" applyFill="1" applyBorder="1" applyAlignment="1">
      <alignment wrapText="1"/>
    </xf>
    <xf numFmtId="0" fontId="13" fillId="0" borderId="42" xfId="0" applyFont="1" applyFill="1" applyBorder="1" applyAlignment="1">
      <alignment wrapText="1"/>
    </xf>
    <xf numFmtId="0" fontId="13" fillId="0" borderId="41" xfId="0" applyFont="1" applyBorder="1" applyAlignment="1">
      <alignment/>
    </xf>
    <xf numFmtId="0" fontId="6" fillId="0" borderId="38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/>
    </xf>
    <xf numFmtId="1" fontId="3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43" xfId="0" applyBorder="1" applyAlignment="1">
      <alignment/>
    </xf>
    <xf numFmtId="0" fontId="6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45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13" fillId="0" borderId="30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13" fillId="0" borderId="46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36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" xfId="0" applyFont="1" applyFill="1" applyBorder="1" applyAlignment="1">
      <alignment/>
    </xf>
    <xf numFmtId="0" fontId="6" fillId="0" borderId="47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1" fontId="4" fillId="0" borderId="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22" xfId="0" applyFont="1" applyBorder="1" applyAlignment="1">
      <alignment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9">
      <selection activeCell="D32" sqref="D32"/>
    </sheetView>
  </sheetViews>
  <sheetFormatPr defaultColWidth="9.140625" defaultRowHeight="12.75"/>
  <cols>
    <col min="2" max="2" width="29.7109375" style="0" customWidth="1"/>
    <col min="3" max="5" width="12.7109375" style="0" customWidth="1"/>
  </cols>
  <sheetData>
    <row r="3" ht="18">
      <c r="B3" s="231" t="s">
        <v>108</v>
      </c>
    </row>
    <row r="4" ht="18">
      <c r="B4" s="231" t="s">
        <v>109</v>
      </c>
    </row>
    <row r="7" ht="15.75">
      <c r="A7" s="188"/>
    </row>
    <row r="9" ht="18">
      <c r="A9" s="84" t="s">
        <v>114</v>
      </c>
    </row>
    <row r="10" ht="18">
      <c r="A10" s="84"/>
    </row>
    <row r="11" ht="13.5" thickBot="1">
      <c r="E11" s="181" t="s">
        <v>5</v>
      </c>
    </row>
    <row r="12" spans="1:5" ht="24" thickBot="1">
      <c r="A12" s="85">
        <v>2010</v>
      </c>
      <c r="B12" s="86" t="s">
        <v>69</v>
      </c>
      <c r="C12" s="87" t="s">
        <v>66</v>
      </c>
      <c r="D12" s="87" t="s">
        <v>4</v>
      </c>
      <c r="E12" s="87" t="s">
        <v>30</v>
      </c>
    </row>
    <row r="13" spans="1:5" ht="15" customHeight="1">
      <c r="A13" s="88">
        <v>111</v>
      </c>
      <c r="B13" s="1" t="s">
        <v>0</v>
      </c>
      <c r="C13" s="2">
        <v>436000</v>
      </c>
      <c r="D13" s="106">
        <v>-100000</v>
      </c>
      <c r="E13" s="106">
        <f>C13+D13</f>
        <v>336000</v>
      </c>
    </row>
    <row r="14" spans="1:5" ht="15" customHeight="1">
      <c r="A14" s="90">
        <v>121</v>
      </c>
      <c r="B14" s="3" t="s">
        <v>6</v>
      </c>
      <c r="C14" s="7">
        <v>45537</v>
      </c>
      <c r="D14" s="107">
        <v>10000</v>
      </c>
      <c r="E14" s="106">
        <f>C14+D14</f>
        <v>55537</v>
      </c>
    </row>
    <row r="15" spans="1:5" ht="15" customHeight="1" thickBot="1">
      <c r="A15" s="90">
        <v>133</v>
      </c>
      <c r="B15" s="3" t="s">
        <v>7</v>
      </c>
      <c r="C15" s="7">
        <v>64319</v>
      </c>
      <c r="D15" s="107"/>
      <c r="E15" s="106">
        <f>C15+D15</f>
        <v>64319</v>
      </c>
    </row>
    <row r="16" spans="1:5" ht="15" customHeight="1" thickBot="1">
      <c r="A16" s="8"/>
      <c r="B16" s="9" t="s">
        <v>8</v>
      </c>
      <c r="C16" s="10">
        <f>SUM(C13:C15)</f>
        <v>545856</v>
      </c>
      <c r="D16" s="10">
        <f>SUM(D13:D15)</f>
        <v>-90000</v>
      </c>
      <c r="E16" s="10">
        <f>SUM(E13:E15)</f>
        <v>455856</v>
      </c>
    </row>
    <row r="17" spans="1:5" ht="15" customHeight="1">
      <c r="A17" s="88">
        <v>212</v>
      </c>
      <c r="B17" s="4" t="s">
        <v>9</v>
      </c>
      <c r="C17" s="2">
        <v>29319</v>
      </c>
      <c r="D17" s="106">
        <v>0</v>
      </c>
      <c r="E17" s="106">
        <f aca="true" t="shared" si="0" ref="E17:E23">C17+D17</f>
        <v>29319</v>
      </c>
    </row>
    <row r="18" spans="1:5" ht="15" customHeight="1">
      <c r="A18" s="88">
        <v>212.223</v>
      </c>
      <c r="B18" s="4" t="s">
        <v>115</v>
      </c>
      <c r="C18" s="2">
        <v>12750</v>
      </c>
      <c r="D18" s="106">
        <v>3820</v>
      </c>
      <c r="E18" s="106">
        <f>C18+D18</f>
        <v>16570</v>
      </c>
    </row>
    <row r="19" spans="1:5" ht="15" customHeight="1">
      <c r="A19" s="90">
        <v>221</v>
      </c>
      <c r="B19" s="3" t="s">
        <v>10</v>
      </c>
      <c r="C19" s="7">
        <v>6959</v>
      </c>
      <c r="D19" s="174">
        <v>0</v>
      </c>
      <c r="E19" s="106">
        <f t="shared" si="0"/>
        <v>6959</v>
      </c>
    </row>
    <row r="20" spans="1:5" ht="15" customHeight="1">
      <c r="A20" s="90">
        <v>222</v>
      </c>
      <c r="B20" s="3" t="s">
        <v>11</v>
      </c>
      <c r="C20" s="7">
        <v>0</v>
      </c>
      <c r="D20" s="107">
        <v>250</v>
      </c>
      <c r="E20" s="106">
        <f t="shared" si="0"/>
        <v>250</v>
      </c>
    </row>
    <row r="21" spans="1:5" ht="15" customHeight="1">
      <c r="A21" s="90">
        <v>223</v>
      </c>
      <c r="B21" s="3" t="s">
        <v>12</v>
      </c>
      <c r="C21" s="7">
        <v>14911</v>
      </c>
      <c r="D21" s="107">
        <v>12000</v>
      </c>
      <c r="E21" s="106">
        <f t="shared" si="0"/>
        <v>26911</v>
      </c>
    </row>
    <row r="22" spans="1:5" ht="15" customHeight="1">
      <c r="A22" s="90">
        <v>242</v>
      </c>
      <c r="B22" s="3" t="s">
        <v>13</v>
      </c>
      <c r="C22" s="7">
        <v>167</v>
      </c>
      <c r="D22" s="174">
        <v>0</v>
      </c>
      <c r="E22" s="106">
        <f t="shared" si="0"/>
        <v>167</v>
      </c>
    </row>
    <row r="23" spans="1:5" ht="15" customHeight="1" thickBot="1">
      <c r="A23" s="92">
        <v>292</v>
      </c>
      <c r="B23" s="5" t="s">
        <v>14</v>
      </c>
      <c r="C23" s="93">
        <v>392</v>
      </c>
      <c r="D23" s="108">
        <v>1600</v>
      </c>
      <c r="E23" s="106">
        <f t="shared" si="0"/>
        <v>1992</v>
      </c>
    </row>
    <row r="24" spans="1:5" ht="15" customHeight="1" thickBot="1">
      <c r="A24" s="8"/>
      <c r="B24" s="9" t="s">
        <v>15</v>
      </c>
      <c r="C24" s="10">
        <f>SUM(C17:C23)</f>
        <v>64498</v>
      </c>
      <c r="D24" s="10">
        <f>SUM(D17:D23)</f>
        <v>17670</v>
      </c>
      <c r="E24" s="10">
        <f>SUM(E17:E23)</f>
        <v>82168</v>
      </c>
    </row>
    <row r="25" spans="1:5" ht="15" customHeight="1">
      <c r="A25" s="88">
        <v>311</v>
      </c>
      <c r="B25" s="4" t="s">
        <v>21</v>
      </c>
      <c r="C25" s="2"/>
      <c r="D25" s="178">
        <v>13715</v>
      </c>
      <c r="E25" s="106">
        <f>C25+D25</f>
        <v>13715</v>
      </c>
    </row>
    <row r="26" spans="1:5" ht="15" customHeight="1">
      <c r="A26" s="88">
        <v>312</v>
      </c>
      <c r="B26" s="4" t="s">
        <v>110</v>
      </c>
      <c r="C26" s="2"/>
      <c r="D26" s="178">
        <v>24335</v>
      </c>
      <c r="E26" s="106">
        <f>C26+D26</f>
        <v>24335</v>
      </c>
    </row>
    <row r="27" spans="1:5" ht="15" customHeight="1">
      <c r="A27" s="88">
        <v>312</v>
      </c>
      <c r="B27" s="4" t="s">
        <v>111</v>
      </c>
      <c r="C27" s="2">
        <v>65000</v>
      </c>
      <c r="D27" s="178"/>
      <c r="E27" s="106">
        <v>65000</v>
      </c>
    </row>
    <row r="28" spans="1:5" ht="15" customHeight="1">
      <c r="A28" s="90">
        <v>312</v>
      </c>
      <c r="B28" s="3" t="s">
        <v>16</v>
      </c>
      <c r="C28" s="7">
        <v>227734</v>
      </c>
      <c r="D28" s="107">
        <v>25705</v>
      </c>
      <c r="E28" s="106">
        <f>C28+D28</f>
        <v>253439</v>
      </c>
    </row>
    <row r="29" spans="1:5" ht="15" customHeight="1">
      <c r="A29" s="90">
        <v>312</v>
      </c>
      <c r="B29" s="3" t="s">
        <v>17</v>
      </c>
      <c r="C29" s="7">
        <v>5922</v>
      </c>
      <c r="D29" s="107">
        <v>4700</v>
      </c>
      <c r="E29" s="106">
        <f>C29+D29</f>
        <v>10622</v>
      </c>
    </row>
    <row r="30" spans="1:5" ht="15" customHeight="1" thickBot="1">
      <c r="A30" s="92">
        <v>312</v>
      </c>
      <c r="B30" s="5" t="s">
        <v>23</v>
      </c>
      <c r="C30" s="93">
        <v>0</v>
      </c>
      <c r="D30" s="108">
        <v>3000</v>
      </c>
      <c r="E30" s="106">
        <f>C30+D30</f>
        <v>3000</v>
      </c>
    </row>
    <row r="31" spans="1:5" ht="15" customHeight="1" thickBot="1">
      <c r="A31" s="8"/>
      <c r="B31" s="9" t="s">
        <v>18</v>
      </c>
      <c r="C31" s="10">
        <f>SUM(C25:C30)</f>
        <v>298656</v>
      </c>
      <c r="D31" s="10">
        <f>SUM(D25:D30)</f>
        <v>71455</v>
      </c>
      <c r="E31" s="10">
        <f>SUM(E25:E30)</f>
        <v>370111</v>
      </c>
    </row>
    <row r="32" spans="1:5" ht="15" customHeight="1" thickBot="1">
      <c r="A32" s="95"/>
      <c r="B32" s="96" t="s">
        <v>20</v>
      </c>
      <c r="C32" s="97">
        <f>C16+C24+C31</f>
        <v>909010</v>
      </c>
      <c r="D32" s="97">
        <f>D16+D24+D31</f>
        <v>-875</v>
      </c>
      <c r="E32" s="97">
        <f>E16+E24+E31</f>
        <v>908135</v>
      </c>
    </row>
    <row r="33" spans="1:5" ht="15" customHeight="1">
      <c r="A33" s="98">
        <v>230</v>
      </c>
      <c r="B33" s="99" t="s">
        <v>113</v>
      </c>
      <c r="C33" s="100">
        <v>0</v>
      </c>
      <c r="D33" s="109">
        <v>334</v>
      </c>
      <c r="E33" s="109">
        <f>C33+D33</f>
        <v>334</v>
      </c>
    </row>
    <row r="34" spans="1:5" ht="15" customHeight="1" thickBot="1">
      <c r="A34" s="101">
        <v>321</v>
      </c>
      <c r="B34" s="6" t="s">
        <v>22</v>
      </c>
      <c r="C34" s="11">
        <v>27071</v>
      </c>
      <c r="D34" s="110">
        <v>0</v>
      </c>
      <c r="E34" s="109">
        <f>C34+D34</f>
        <v>27071</v>
      </c>
    </row>
    <row r="35" spans="1:5" ht="15" customHeight="1">
      <c r="A35" s="222"/>
      <c r="B35" s="223" t="s">
        <v>1</v>
      </c>
      <c r="C35" s="224">
        <f>SUM(C33:C34)</f>
        <v>27071</v>
      </c>
      <c r="D35" s="224">
        <f>SUM(D33:D34)</f>
        <v>334</v>
      </c>
      <c r="E35" s="224">
        <f>SUM(E33:E34)</f>
        <v>27405</v>
      </c>
    </row>
    <row r="36" spans="1:5" ht="15" customHeight="1">
      <c r="A36" s="228">
        <v>450</v>
      </c>
      <c r="B36" s="6" t="s">
        <v>19</v>
      </c>
      <c r="C36" s="229">
        <v>0</v>
      </c>
      <c r="D36" s="230">
        <v>86476</v>
      </c>
      <c r="E36" s="230">
        <f>C36+D36</f>
        <v>86476</v>
      </c>
    </row>
    <row r="37" spans="1:5" ht="15" customHeight="1">
      <c r="A37" s="228">
        <v>513</v>
      </c>
      <c r="B37" s="6" t="s">
        <v>112</v>
      </c>
      <c r="C37" s="229">
        <v>180000</v>
      </c>
      <c r="D37" s="230"/>
      <c r="E37" s="230">
        <f>C37+D37</f>
        <v>180000</v>
      </c>
    </row>
    <row r="38" spans="1:5" ht="15" customHeight="1" thickBot="1">
      <c r="A38" s="225"/>
      <c r="B38" s="226" t="s">
        <v>2</v>
      </c>
      <c r="C38" s="227">
        <f>SUM(C37:C37)</f>
        <v>180000</v>
      </c>
      <c r="D38" s="227">
        <f>SUM(D36:D37)</f>
        <v>86476</v>
      </c>
      <c r="E38" s="227">
        <f>SUM(E36:E37)</f>
        <v>266476</v>
      </c>
    </row>
    <row r="39" spans="1:5" ht="13.5" thickBot="1">
      <c r="A39" s="102"/>
      <c r="B39" s="103"/>
      <c r="C39" s="103"/>
      <c r="D39" s="103"/>
      <c r="E39" s="103"/>
    </row>
    <row r="40" spans="1:5" ht="16.5" thickBot="1">
      <c r="A40" s="24"/>
      <c r="B40" s="104" t="s">
        <v>3</v>
      </c>
      <c r="C40" s="105">
        <f>C32+C35+C38</f>
        <v>1116081</v>
      </c>
      <c r="D40" s="105">
        <f>D32+D35+D38</f>
        <v>85935</v>
      </c>
      <c r="E40" s="105">
        <f>E32+E35+E38</f>
        <v>1202016</v>
      </c>
    </row>
  </sheetData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94">
      <selection activeCell="H110" sqref="H110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40.8515625" style="0" customWidth="1"/>
    <col min="6" max="6" width="10.7109375" style="0" customWidth="1"/>
    <col min="7" max="7" width="10.7109375" style="59" customWidth="1"/>
    <col min="8" max="9" width="10.7109375" style="0" customWidth="1"/>
    <col min="10" max="10" width="10.7109375" style="59" customWidth="1"/>
    <col min="11" max="11" width="10.7109375" style="0" customWidth="1"/>
    <col min="12" max="12" width="11.8515625" style="0" customWidth="1"/>
  </cols>
  <sheetData>
    <row r="1" spans="1:10" ht="18">
      <c r="A1" s="84" t="s">
        <v>132</v>
      </c>
      <c r="D1" s="59"/>
      <c r="J1"/>
    </row>
    <row r="2" ht="13.5" thickBot="1">
      <c r="J2" s="72" t="s">
        <v>5</v>
      </c>
    </row>
    <row r="3" spans="1:12" ht="13.5" customHeight="1" thickBot="1">
      <c r="A3" s="234" t="s">
        <v>38</v>
      </c>
      <c r="B3" s="235"/>
      <c r="C3" s="235"/>
      <c r="D3" s="235"/>
      <c r="E3" s="236"/>
      <c r="F3" s="240" t="s">
        <v>26</v>
      </c>
      <c r="G3" s="241"/>
      <c r="H3" s="242"/>
      <c r="I3" s="240" t="s">
        <v>27</v>
      </c>
      <c r="J3" s="241"/>
      <c r="K3" s="242"/>
      <c r="L3" s="80"/>
    </row>
    <row r="4" spans="1:12" ht="26.25" thickBot="1">
      <c r="A4" s="237"/>
      <c r="B4" s="238"/>
      <c r="C4" s="238"/>
      <c r="D4" s="238"/>
      <c r="E4" s="239"/>
      <c r="F4" s="57" t="s">
        <v>74</v>
      </c>
      <c r="G4" s="60" t="s">
        <v>29</v>
      </c>
      <c r="H4" s="12" t="s">
        <v>30</v>
      </c>
      <c r="I4" s="57" t="s">
        <v>66</v>
      </c>
      <c r="J4" s="160" t="s">
        <v>29</v>
      </c>
      <c r="K4" s="161" t="s">
        <v>30</v>
      </c>
      <c r="L4" s="82" t="s">
        <v>68</v>
      </c>
    </row>
    <row r="5" spans="1:12" ht="13.5" thickBot="1">
      <c r="A5" s="15" t="s">
        <v>31</v>
      </c>
      <c r="B5" s="13"/>
      <c r="C5" s="13"/>
      <c r="D5" s="13"/>
      <c r="E5" s="54" t="s">
        <v>24</v>
      </c>
      <c r="F5" s="58">
        <f>F6+F12+F14+F17</f>
        <v>160960</v>
      </c>
      <c r="G5" s="58">
        <f>G6+G12+G14+G17</f>
        <v>0</v>
      </c>
      <c r="H5" s="58">
        <f>H6+H12+H14+H17</f>
        <v>160960</v>
      </c>
      <c r="I5" s="24"/>
      <c r="J5" s="61"/>
      <c r="K5" s="73"/>
      <c r="L5" s="80"/>
    </row>
    <row r="6" spans="1:12" ht="12.75">
      <c r="A6" s="111" t="s">
        <v>31</v>
      </c>
      <c r="B6" s="89" t="s">
        <v>31</v>
      </c>
      <c r="C6" s="89"/>
      <c r="D6" s="89" t="s">
        <v>25</v>
      </c>
      <c r="E6" s="112" t="s">
        <v>70</v>
      </c>
      <c r="F6" s="166">
        <f>SUM(F7:F11)</f>
        <v>149202</v>
      </c>
      <c r="G6" s="179">
        <v>0</v>
      </c>
      <c r="H6" s="167">
        <f>SUM(H7:H11)</f>
        <v>149202</v>
      </c>
      <c r="I6" s="50"/>
      <c r="J6" s="52"/>
      <c r="K6" s="74"/>
      <c r="L6" s="81"/>
    </row>
    <row r="7" spans="1:12" ht="12.75">
      <c r="A7" s="113"/>
      <c r="B7" s="91"/>
      <c r="C7" s="91"/>
      <c r="D7" s="91"/>
      <c r="E7" s="114" t="s">
        <v>134</v>
      </c>
      <c r="F7" s="115">
        <v>77975</v>
      </c>
      <c r="G7" s="175"/>
      <c r="H7" s="117">
        <f>SUM(F7:G7)</f>
        <v>77975</v>
      </c>
      <c r="I7" s="48"/>
      <c r="J7" s="51"/>
      <c r="K7" s="75"/>
      <c r="L7" s="79"/>
    </row>
    <row r="8" spans="1:12" ht="12.75">
      <c r="A8" s="113"/>
      <c r="B8" s="91"/>
      <c r="C8" s="91"/>
      <c r="D8" s="91"/>
      <c r="E8" s="114" t="s">
        <v>135</v>
      </c>
      <c r="F8" s="115">
        <v>19563</v>
      </c>
      <c r="G8" s="175"/>
      <c r="H8" s="117">
        <f aca="true" t="shared" si="0" ref="H8:H19">SUM(F8:G8)</f>
        <v>19563</v>
      </c>
      <c r="I8" s="48"/>
      <c r="J8" s="51"/>
      <c r="K8" s="75"/>
      <c r="L8" s="79"/>
    </row>
    <row r="9" spans="1:12" ht="12.75">
      <c r="A9" s="113"/>
      <c r="B9" s="91"/>
      <c r="C9" s="91"/>
      <c r="D9" s="91"/>
      <c r="E9" s="118" t="s">
        <v>136</v>
      </c>
      <c r="F9" s="115">
        <v>44140</v>
      </c>
      <c r="G9" s="119"/>
      <c r="H9" s="117">
        <f t="shared" si="0"/>
        <v>44140</v>
      </c>
      <c r="I9" s="48"/>
      <c r="J9" s="51"/>
      <c r="K9" s="75"/>
      <c r="L9" s="79"/>
    </row>
    <row r="10" spans="1:12" ht="12.75">
      <c r="A10" s="113"/>
      <c r="B10" s="91"/>
      <c r="C10" s="91"/>
      <c r="D10" s="91"/>
      <c r="E10" s="118" t="s">
        <v>137</v>
      </c>
      <c r="F10" s="163">
        <v>342</v>
      </c>
      <c r="G10" s="119"/>
      <c r="H10" s="190">
        <v>342</v>
      </c>
      <c r="I10" s="48"/>
      <c r="J10" s="51"/>
      <c r="K10" s="75"/>
      <c r="L10" s="79"/>
    </row>
    <row r="11" spans="1:12" ht="12.75">
      <c r="A11" s="113"/>
      <c r="B11" s="91"/>
      <c r="C11" s="91"/>
      <c r="D11" s="121" t="s">
        <v>75</v>
      </c>
      <c r="E11" s="118" t="s">
        <v>138</v>
      </c>
      <c r="F11" s="163">
        <v>7182</v>
      </c>
      <c r="G11" s="119"/>
      <c r="H11" s="190">
        <v>7182</v>
      </c>
      <c r="I11" s="48"/>
      <c r="J11" s="51"/>
      <c r="K11" s="75"/>
      <c r="L11" s="79"/>
    </row>
    <row r="12" spans="1:12" ht="12.75">
      <c r="A12" s="113" t="s">
        <v>31</v>
      </c>
      <c r="B12" s="91" t="s">
        <v>32</v>
      </c>
      <c r="C12" s="91"/>
      <c r="D12" s="89" t="s">
        <v>25</v>
      </c>
      <c r="E12" s="120" t="s">
        <v>71</v>
      </c>
      <c r="F12" s="162">
        <v>700</v>
      </c>
      <c r="G12" s="116">
        <v>0</v>
      </c>
      <c r="H12" s="164">
        <v>700</v>
      </c>
      <c r="I12" s="48"/>
      <c r="J12" s="51"/>
      <c r="K12" s="75"/>
      <c r="L12" s="79"/>
    </row>
    <row r="13" spans="1:12" ht="12.75">
      <c r="A13" s="113"/>
      <c r="B13" s="91"/>
      <c r="C13" s="91"/>
      <c r="D13" s="91"/>
      <c r="E13" s="118" t="s">
        <v>139</v>
      </c>
      <c r="F13" s="163">
        <v>700</v>
      </c>
      <c r="G13" s="119"/>
      <c r="H13" s="165">
        <f t="shared" si="0"/>
        <v>700</v>
      </c>
      <c r="I13" s="48"/>
      <c r="J13" s="51"/>
      <c r="K13" s="75"/>
      <c r="L13" s="79"/>
    </row>
    <row r="14" spans="1:12" ht="12.75">
      <c r="A14" s="113" t="s">
        <v>31</v>
      </c>
      <c r="B14" s="91" t="s">
        <v>33</v>
      </c>
      <c r="C14" s="91"/>
      <c r="D14" s="91"/>
      <c r="E14" s="120" t="s">
        <v>72</v>
      </c>
      <c r="F14" s="162">
        <v>8958</v>
      </c>
      <c r="G14" s="116">
        <f>SUM(G15:G16)</f>
        <v>0</v>
      </c>
      <c r="H14" s="164">
        <f>SUM(H15:H16)</f>
        <v>8958</v>
      </c>
      <c r="I14" s="48"/>
      <c r="J14" s="51"/>
      <c r="K14" s="75"/>
      <c r="L14" s="79"/>
    </row>
    <row r="15" spans="1:12" ht="12.75">
      <c r="A15" s="113"/>
      <c r="B15" s="91"/>
      <c r="C15" s="91"/>
      <c r="D15" s="89" t="s">
        <v>25</v>
      </c>
      <c r="E15" s="114" t="s">
        <v>140</v>
      </c>
      <c r="F15" s="163">
        <v>7995</v>
      </c>
      <c r="G15" s="116"/>
      <c r="H15" s="165">
        <f t="shared" si="0"/>
        <v>7995</v>
      </c>
      <c r="I15" s="48"/>
      <c r="J15" s="51"/>
      <c r="K15" s="75"/>
      <c r="L15" s="79"/>
    </row>
    <row r="16" spans="1:12" ht="12.75">
      <c r="A16" s="113"/>
      <c r="B16" s="91"/>
      <c r="C16" s="91"/>
      <c r="D16" s="121" t="s">
        <v>76</v>
      </c>
      <c r="E16" s="114" t="s">
        <v>136</v>
      </c>
      <c r="F16" s="163">
        <v>963</v>
      </c>
      <c r="G16" s="116"/>
      <c r="H16" s="165">
        <f t="shared" si="0"/>
        <v>963</v>
      </c>
      <c r="I16" s="48"/>
      <c r="J16" s="51"/>
      <c r="K16" s="75"/>
      <c r="L16" s="79"/>
    </row>
    <row r="17" spans="1:12" ht="12.75">
      <c r="A17" s="113" t="s">
        <v>31</v>
      </c>
      <c r="B17" s="91" t="s">
        <v>34</v>
      </c>
      <c r="C17" s="91"/>
      <c r="D17" s="91"/>
      <c r="E17" s="120" t="s">
        <v>73</v>
      </c>
      <c r="F17" s="162">
        <v>2100</v>
      </c>
      <c r="G17" s="116">
        <f>SUM(G19)</f>
        <v>0</v>
      </c>
      <c r="H17" s="164">
        <v>2100</v>
      </c>
      <c r="I17" s="48"/>
      <c r="J17" s="51"/>
      <c r="K17" s="75"/>
      <c r="L17" s="79"/>
    </row>
    <row r="18" spans="1:12" ht="12.75">
      <c r="A18" s="113"/>
      <c r="B18" s="91"/>
      <c r="C18" s="91"/>
      <c r="D18" s="91" t="s">
        <v>25</v>
      </c>
      <c r="E18" s="118" t="s">
        <v>136</v>
      </c>
      <c r="F18" s="163">
        <v>1513</v>
      </c>
      <c r="G18" s="119"/>
      <c r="H18" s="165">
        <f>SUM(F18:G18)</f>
        <v>1513</v>
      </c>
      <c r="I18" s="48"/>
      <c r="J18" s="51"/>
      <c r="K18" s="75"/>
      <c r="L18" s="79"/>
    </row>
    <row r="19" spans="1:12" ht="13.5" thickBot="1">
      <c r="A19" s="113"/>
      <c r="B19" s="91"/>
      <c r="C19" s="91"/>
      <c r="D19" s="121" t="s">
        <v>41</v>
      </c>
      <c r="E19" s="118" t="s">
        <v>136</v>
      </c>
      <c r="F19" s="163">
        <v>587</v>
      </c>
      <c r="G19" s="119"/>
      <c r="H19" s="165">
        <f t="shared" si="0"/>
        <v>587</v>
      </c>
      <c r="I19" s="48"/>
      <c r="J19" s="51"/>
      <c r="K19" s="75"/>
      <c r="L19" s="79"/>
    </row>
    <row r="20" spans="1:12" ht="24" customHeight="1" thickBot="1">
      <c r="A20" s="15" t="s">
        <v>32</v>
      </c>
      <c r="B20" s="16"/>
      <c r="C20" s="16"/>
      <c r="D20" s="16"/>
      <c r="E20" s="18" t="s">
        <v>44</v>
      </c>
      <c r="F20" s="15">
        <f>F21+F25+F28+F31+F33+F35</f>
        <v>16860</v>
      </c>
      <c r="G20" s="15">
        <f>G21+G25+G28+G31+G33+G35</f>
        <v>4126</v>
      </c>
      <c r="H20" s="15">
        <f>H21+H25+H28+H31+H33+H35</f>
        <v>20986</v>
      </c>
      <c r="I20" s="24"/>
      <c r="J20" s="61"/>
      <c r="K20" s="73"/>
      <c r="L20" s="80"/>
    </row>
    <row r="21" spans="1:12" ht="12.75">
      <c r="A21" s="123" t="s">
        <v>32</v>
      </c>
      <c r="B21" s="89" t="s">
        <v>39</v>
      </c>
      <c r="C21" s="89"/>
      <c r="D21" s="124" t="s">
        <v>83</v>
      </c>
      <c r="E21" s="125" t="s">
        <v>77</v>
      </c>
      <c r="F21" s="168">
        <f>SUM(F22:F24)</f>
        <v>1785</v>
      </c>
      <c r="G21" s="221">
        <v>1018</v>
      </c>
      <c r="H21" s="220">
        <f>F21+G21</f>
        <v>2803</v>
      </c>
      <c r="I21" s="50"/>
      <c r="J21" s="52"/>
      <c r="K21" s="74"/>
      <c r="L21" s="81" t="s">
        <v>116</v>
      </c>
    </row>
    <row r="22" spans="1:12" ht="12.75">
      <c r="A22" s="123"/>
      <c r="B22" s="89"/>
      <c r="C22" s="89"/>
      <c r="D22" s="124"/>
      <c r="E22" s="191" t="s">
        <v>134</v>
      </c>
      <c r="F22" s="193">
        <v>860</v>
      </c>
      <c r="G22" s="173"/>
      <c r="H22" s="219">
        <v>860</v>
      </c>
      <c r="I22" s="50"/>
      <c r="J22" s="52"/>
      <c r="K22" s="74"/>
      <c r="L22" s="81"/>
    </row>
    <row r="23" spans="1:12" ht="12.75">
      <c r="A23" s="123"/>
      <c r="B23" s="89"/>
      <c r="C23" s="89"/>
      <c r="D23" s="124"/>
      <c r="E23" s="191" t="s">
        <v>135</v>
      </c>
      <c r="F23" s="193">
        <v>311</v>
      </c>
      <c r="G23" s="173"/>
      <c r="H23" s="219">
        <v>311</v>
      </c>
      <c r="I23" s="50"/>
      <c r="J23" s="52"/>
      <c r="K23" s="74"/>
      <c r="L23" s="81"/>
    </row>
    <row r="24" spans="1:12" ht="12.75">
      <c r="A24" s="113"/>
      <c r="B24" s="91"/>
      <c r="C24" s="91"/>
      <c r="D24" s="121"/>
      <c r="E24" s="127" t="s">
        <v>136</v>
      </c>
      <c r="F24" s="169">
        <v>614</v>
      </c>
      <c r="G24" s="128"/>
      <c r="H24" s="165">
        <v>614</v>
      </c>
      <c r="I24" s="48"/>
      <c r="J24" s="51"/>
      <c r="K24" s="75"/>
      <c r="L24" s="79"/>
    </row>
    <row r="25" spans="1:12" ht="12.75">
      <c r="A25" s="113" t="s">
        <v>32</v>
      </c>
      <c r="B25" s="91" t="s">
        <v>32</v>
      </c>
      <c r="C25" s="91"/>
      <c r="D25" s="89" t="s">
        <v>25</v>
      </c>
      <c r="E25" s="194" t="s">
        <v>78</v>
      </c>
      <c r="F25" s="170">
        <v>764</v>
      </c>
      <c r="G25" s="204">
        <v>-92</v>
      </c>
      <c r="H25" s="171">
        <f aca="true" t="shared" si="1" ref="H25:H34">F25+G25</f>
        <v>672</v>
      </c>
      <c r="I25" s="48"/>
      <c r="J25" s="51"/>
      <c r="K25" s="75"/>
      <c r="L25" s="79"/>
    </row>
    <row r="26" spans="1:12" ht="12.75">
      <c r="A26" s="113"/>
      <c r="B26" s="91"/>
      <c r="C26" s="91"/>
      <c r="D26" s="121"/>
      <c r="E26" s="192" t="s">
        <v>141</v>
      </c>
      <c r="F26" s="195">
        <v>498</v>
      </c>
      <c r="G26" s="172"/>
      <c r="H26" s="213">
        <f t="shared" si="1"/>
        <v>498</v>
      </c>
      <c r="I26" s="48"/>
      <c r="J26" s="51"/>
      <c r="K26" s="75"/>
      <c r="L26" s="79"/>
    </row>
    <row r="27" spans="1:12" ht="12.75">
      <c r="A27" s="113"/>
      <c r="B27" s="91"/>
      <c r="C27" s="91"/>
      <c r="D27" s="121"/>
      <c r="E27" s="192" t="s">
        <v>136</v>
      </c>
      <c r="F27" s="195">
        <v>266</v>
      </c>
      <c r="G27" s="212">
        <v>-92</v>
      </c>
      <c r="H27" s="213">
        <f t="shared" si="1"/>
        <v>174</v>
      </c>
      <c r="I27" s="48"/>
      <c r="J27" s="51"/>
      <c r="K27" s="75"/>
      <c r="L27" s="79"/>
    </row>
    <row r="28" spans="1:12" ht="12.75">
      <c r="A28" s="113" t="s">
        <v>32</v>
      </c>
      <c r="B28" s="91" t="s">
        <v>33</v>
      </c>
      <c r="C28" s="91"/>
      <c r="D28" s="121"/>
      <c r="E28" s="129" t="s">
        <v>79</v>
      </c>
      <c r="F28" s="170">
        <v>12164</v>
      </c>
      <c r="G28" s="172">
        <v>0</v>
      </c>
      <c r="H28" s="171">
        <f t="shared" si="1"/>
        <v>12164</v>
      </c>
      <c r="I28" s="48"/>
      <c r="J28" s="51"/>
      <c r="K28" s="75"/>
      <c r="L28" s="79"/>
    </row>
    <row r="29" spans="1:12" ht="12.75">
      <c r="A29" s="113"/>
      <c r="B29" s="91"/>
      <c r="C29" s="91"/>
      <c r="D29" s="121" t="s">
        <v>42</v>
      </c>
      <c r="E29" s="192" t="s">
        <v>136</v>
      </c>
      <c r="F29" s="169">
        <v>2911</v>
      </c>
      <c r="G29" s="128">
        <v>-1000</v>
      </c>
      <c r="H29" s="165">
        <f t="shared" si="1"/>
        <v>1911</v>
      </c>
      <c r="I29" s="48"/>
      <c r="J29" s="51"/>
      <c r="K29" s="75"/>
      <c r="L29" s="79"/>
    </row>
    <row r="30" spans="1:12" ht="12.75">
      <c r="A30" s="113"/>
      <c r="B30" s="91"/>
      <c r="C30" s="91"/>
      <c r="D30" s="89" t="s">
        <v>25</v>
      </c>
      <c r="E30" s="127" t="s">
        <v>139</v>
      </c>
      <c r="F30" s="169">
        <v>9253</v>
      </c>
      <c r="G30" s="128">
        <v>1000</v>
      </c>
      <c r="H30" s="165">
        <f t="shared" si="1"/>
        <v>10253</v>
      </c>
      <c r="I30" s="48"/>
      <c r="J30" s="51"/>
      <c r="K30" s="75"/>
      <c r="L30" s="79"/>
    </row>
    <row r="31" spans="1:12" ht="12.75">
      <c r="A31" s="113" t="s">
        <v>32</v>
      </c>
      <c r="B31" s="91" t="s">
        <v>34</v>
      </c>
      <c r="C31" s="91"/>
      <c r="D31" s="121" t="s">
        <v>45</v>
      </c>
      <c r="E31" s="129" t="s">
        <v>80</v>
      </c>
      <c r="F31" s="170">
        <v>1579</v>
      </c>
      <c r="G31" s="172">
        <v>400</v>
      </c>
      <c r="H31" s="171">
        <f t="shared" si="1"/>
        <v>1979</v>
      </c>
      <c r="I31" s="48"/>
      <c r="J31" s="51"/>
      <c r="K31" s="75"/>
      <c r="L31" s="79"/>
    </row>
    <row r="32" spans="1:12" ht="12.75">
      <c r="A32" s="113"/>
      <c r="B32" s="91"/>
      <c r="C32" s="91"/>
      <c r="D32" s="121"/>
      <c r="E32" s="127" t="s">
        <v>140</v>
      </c>
      <c r="F32" s="169">
        <v>1579</v>
      </c>
      <c r="G32" s="128">
        <v>400</v>
      </c>
      <c r="H32" s="165">
        <f t="shared" si="1"/>
        <v>1979</v>
      </c>
      <c r="I32" s="48"/>
      <c r="J32" s="51"/>
      <c r="K32" s="75"/>
      <c r="L32" s="79"/>
    </row>
    <row r="33" spans="1:12" ht="12.75">
      <c r="A33" s="113" t="s">
        <v>32</v>
      </c>
      <c r="B33" s="91" t="s">
        <v>35</v>
      </c>
      <c r="C33" s="91"/>
      <c r="D33" s="121" t="s">
        <v>40</v>
      </c>
      <c r="E33" s="129" t="s">
        <v>81</v>
      </c>
      <c r="F33" s="170">
        <f>SUM(F34)</f>
        <v>568</v>
      </c>
      <c r="G33" s="172">
        <v>-200</v>
      </c>
      <c r="H33" s="171">
        <f t="shared" si="1"/>
        <v>368</v>
      </c>
      <c r="I33" s="48"/>
      <c r="J33" s="51"/>
      <c r="K33" s="75"/>
      <c r="L33" s="79"/>
    </row>
    <row r="34" spans="1:12" ht="12.75">
      <c r="A34" s="113"/>
      <c r="B34" s="91"/>
      <c r="C34" s="91"/>
      <c r="D34" s="121"/>
      <c r="E34" s="127" t="s">
        <v>136</v>
      </c>
      <c r="F34" s="169">
        <v>568</v>
      </c>
      <c r="G34" s="128">
        <v>-200</v>
      </c>
      <c r="H34" s="165">
        <f t="shared" si="1"/>
        <v>368</v>
      </c>
      <c r="I34" s="48"/>
      <c r="J34" s="51"/>
      <c r="K34" s="75"/>
      <c r="L34" s="79"/>
    </row>
    <row r="35" spans="1:12" ht="12.75">
      <c r="A35" s="113" t="s">
        <v>32</v>
      </c>
      <c r="B35" s="91" t="s">
        <v>36</v>
      </c>
      <c r="C35" s="91"/>
      <c r="D35" s="121" t="s">
        <v>42</v>
      </c>
      <c r="E35" s="129" t="s">
        <v>82</v>
      </c>
      <c r="F35" s="170">
        <v>0</v>
      </c>
      <c r="G35" s="172">
        <v>3000</v>
      </c>
      <c r="H35" s="171">
        <v>3000</v>
      </c>
      <c r="I35" s="48"/>
      <c r="J35" s="51"/>
      <c r="K35" s="75"/>
      <c r="L35" s="79"/>
    </row>
    <row r="36" spans="1:12" ht="12.75">
      <c r="A36" s="122"/>
      <c r="B36" s="94"/>
      <c r="C36" s="94"/>
      <c r="D36" s="131"/>
      <c r="E36" s="197" t="s">
        <v>142</v>
      </c>
      <c r="F36" s="196"/>
      <c r="G36" s="214">
        <v>500</v>
      </c>
      <c r="H36" s="213">
        <v>500</v>
      </c>
      <c r="I36" s="49"/>
      <c r="J36" s="53"/>
      <c r="K36" s="76"/>
      <c r="L36" s="83"/>
    </row>
    <row r="37" spans="1:12" ht="12.75">
      <c r="A37" s="122"/>
      <c r="B37" s="94"/>
      <c r="C37" s="94"/>
      <c r="D37" s="131"/>
      <c r="E37" s="197" t="s">
        <v>135</v>
      </c>
      <c r="F37" s="196"/>
      <c r="G37" s="214">
        <v>500</v>
      </c>
      <c r="H37" s="213">
        <v>500</v>
      </c>
      <c r="I37" s="49"/>
      <c r="J37" s="53"/>
      <c r="K37" s="76"/>
      <c r="L37" s="83"/>
    </row>
    <row r="38" spans="1:12" ht="13.5" thickBot="1">
      <c r="A38" s="122"/>
      <c r="B38" s="94"/>
      <c r="C38" s="94"/>
      <c r="D38" s="131"/>
      <c r="E38" s="197" t="s">
        <v>136</v>
      </c>
      <c r="F38" s="122"/>
      <c r="G38" s="133">
        <v>2000</v>
      </c>
      <c r="H38" s="117">
        <v>2000</v>
      </c>
      <c r="I38" s="49"/>
      <c r="J38" s="53"/>
      <c r="K38" s="76"/>
      <c r="L38" s="83"/>
    </row>
    <row r="39" spans="1:12" ht="18.75" customHeight="1" thickBot="1">
      <c r="A39" s="15" t="s">
        <v>33</v>
      </c>
      <c r="B39" s="16"/>
      <c r="C39" s="16"/>
      <c r="D39" s="17"/>
      <c r="E39" s="18" t="s">
        <v>84</v>
      </c>
      <c r="F39" s="15">
        <f aca="true" t="shared" si="2" ref="F39:K39">F40+F42</f>
        <v>53739</v>
      </c>
      <c r="G39" s="62">
        <f>SUM(G40+G42)</f>
        <v>530</v>
      </c>
      <c r="H39" s="18">
        <f t="shared" si="2"/>
        <v>54269</v>
      </c>
      <c r="I39" s="15">
        <f t="shared" si="2"/>
        <v>209002</v>
      </c>
      <c r="J39" s="62">
        <f t="shared" si="2"/>
        <v>0</v>
      </c>
      <c r="K39" s="77">
        <f t="shared" si="2"/>
        <v>209002</v>
      </c>
      <c r="L39" s="80"/>
    </row>
    <row r="40" spans="1:12" ht="12.75">
      <c r="A40" s="134" t="s">
        <v>33</v>
      </c>
      <c r="B40" s="135" t="s">
        <v>31</v>
      </c>
      <c r="C40" s="135"/>
      <c r="D40" s="121" t="s">
        <v>47</v>
      </c>
      <c r="E40" s="136" t="s">
        <v>85</v>
      </c>
      <c r="F40" s="137">
        <f>SUM(F41)</f>
        <v>53739</v>
      </c>
      <c r="G40" s="138">
        <v>0</v>
      </c>
      <c r="H40" s="136">
        <f>SUM(H41)</f>
        <v>53739</v>
      </c>
      <c r="I40" s="137"/>
      <c r="J40" s="138"/>
      <c r="K40" s="139"/>
      <c r="L40" s="140"/>
    </row>
    <row r="41" spans="1:12" ht="12.75">
      <c r="A41" s="113"/>
      <c r="B41" s="91"/>
      <c r="C41" s="91"/>
      <c r="D41" s="121"/>
      <c r="E41" s="127" t="s">
        <v>143</v>
      </c>
      <c r="F41" s="113">
        <v>53739</v>
      </c>
      <c r="G41" s="128"/>
      <c r="H41" s="117">
        <f>SUM(F41:G41)</f>
        <v>53739</v>
      </c>
      <c r="I41" s="113"/>
      <c r="J41" s="128"/>
      <c r="K41" s="141"/>
      <c r="L41" s="142"/>
    </row>
    <row r="42" spans="1:12" ht="12.75">
      <c r="A42" s="113" t="s">
        <v>33</v>
      </c>
      <c r="B42" s="91" t="s">
        <v>32</v>
      </c>
      <c r="C42" s="91"/>
      <c r="D42" s="121" t="s">
        <v>42</v>
      </c>
      <c r="E42" s="129" t="s">
        <v>86</v>
      </c>
      <c r="F42" s="130">
        <f>SUM(F43)</f>
        <v>0</v>
      </c>
      <c r="G42" s="143">
        <v>530</v>
      </c>
      <c r="H42" s="144">
        <f>SUM(H43)</f>
        <v>530</v>
      </c>
      <c r="I42" s="198">
        <v>209002</v>
      </c>
      <c r="J42" s="128"/>
      <c r="K42" s="217">
        <f>I42+J42</f>
        <v>209002</v>
      </c>
      <c r="L42" s="142"/>
    </row>
    <row r="43" spans="1:12" ht="12.75">
      <c r="A43" s="113"/>
      <c r="B43" s="91"/>
      <c r="C43" s="91"/>
      <c r="D43" s="121"/>
      <c r="E43" s="127" t="s">
        <v>144</v>
      </c>
      <c r="F43" s="113">
        <v>0</v>
      </c>
      <c r="G43" s="128">
        <v>530</v>
      </c>
      <c r="H43" s="117">
        <f>SUM(F43:G43)</f>
        <v>530</v>
      </c>
      <c r="I43" s="113"/>
      <c r="J43" s="128"/>
      <c r="K43" s="141"/>
      <c r="L43" s="142" t="s">
        <v>117</v>
      </c>
    </row>
    <row r="44" spans="1:12" ht="13.5" thickBot="1">
      <c r="A44" s="113"/>
      <c r="B44" s="91"/>
      <c r="C44" s="91"/>
      <c r="D44" s="121"/>
      <c r="E44" s="127" t="s">
        <v>145</v>
      </c>
      <c r="F44" s="113"/>
      <c r="G44" s="128"/>
      <c r="H44" s="117"/>
      <c r="I44" s="113">
        <v>209002</v>
      </c>
      <c r="J44" s="128"/>
      <c r="K44" s="141">
        <v>209002</v>
      </c>
      <c r="L44" s="142"/>
    </row>
    <row r="45" spans="1:12" ht="24" customHeight="1" thickBot="1">
      <c r="A45" s="19" t="s">
        <v>34</v>
      </c>
      <c r="B45" s="20"/>
      <c r="C45" s="20"/>
      <c r="D45" s="20"/>
      <c r="E45" s="55" t="s">
        <v>48</v>
      </c>
      <c r="F45" s="19">
        <f>F46+F48</f>
        <v>19517</v>
      </c>
      <c r="G45" s="63">
        <f>G46+G48</f>
        <v>-7142</v>
      </c>
      <c r="H45" s="21">
        <f>H46+H48</f>
        <v>12375</v>
      </c>
      <c r="I45" s="19"/>
      <c r="J45" s="63"/>
      <c r="K45" s="78"/>
      <c r="L45" s="80"/>
    </row>
    <row r="46" spans="1:12" ht="12.75">
      <c r="A46" s="149" t="s">
        <v>34</v>
      </c>
      <c r="B46" s="135" t="s">
        <v>31</v>
      </c>
      <c r="C46" s="135"/>
      <c r="D46" s="121" t="s">
        <v>89</v>
      </c>
      <c r="E46" s="150" t="s">
        <v>87</v>
      </c>
      <c r="F46" s="137">
        <v>7813</v>
      </c>
      <c r="G46" s="138">
        <v>0</v>
      </c>
      <c r="H46" s="136">
        <v>7813</v>
      </c>
      <c r="I46" s="149"/>
      <c r="J46" s="151"/>
      <c r="K46" s="152"/>
      <c r="L46" s="184"/>
    </row>
    <row r="47" spans="1:12" ht="12.75">
      <c r="A47" s="113"/>
      <c r="B47" s="91"/>
      <c r="C47" s="91"/>
      <c r="D47" s="91"/>
      <c r="E47" s="127" t="s">
        <v>146</v>
      </c>
      <c r="F47" s="113">
        <v>7813</v>
      </c>
      <c r="G47" s="128"/>
      <c r="H47" s="117">
        <f>SUM(F47:G47)</f>
        <v>7813</v>
      </c>
      <c r="I47" s="113"/>
      <c r="J47" s="128"/>
      <c r="K47" s="141"/>
      <c r="L47" s="142"/>
    </row>
    <row r="48" spans="1:12" ht="12.75">
      <c r="A48" s="113" t="s">
        <v>34</v>
      </c>
      <c r="B48" s="91" t="s">
        <v>32</v>
      </c>
      <c r="C48" s="91"/>
      <c r="D48" s="121" t="s">
        <v>89</v>
      </c>
      <c r="E48" s="129" t="s">
        <v>88</v>
      </c>
      <c r="F48" s="130">
        <f>SUM(F49:F51)</f>
        <v>11704</v>
      </c>
      <c r="G48" s="143">
        <f>SUM(G49:G51)</f>
        <v>-7142</v>
      </c>
      <c r="H48" s="144">
        <f>SUM(H49:H51)</f>
        <v>4562</v>
      </c>
      <c r="I48" s="130"/>
      <c r="J48" s="143"/>
      <c r="K48" s="145"/>
      <c r="L48" s="142" t="s">
        <v>118</v>
      </c>
    </row>
    <row r="49" spans="1:12" ht="12.75">
      <c r="A49" s="113"/>
      <c r="B49" s="91"/>
      <c r="C49" s="91"/>
      <c r="D49" s="91"/>
      <c r="E49" s="127" t="s">
        <v>147</v>
      </c>
      <c r="F49" s="113">
        <v>3192</v>
      </c>
      <c r="G49" s="128">
        <v>-3192</v>
      </c>
      <c r="H49" s="117">
        <f>SUM(F49:G49)</f>
        <v>0</v>
      </c>
      <c r="I49" s="113"/>
      <c r="J49" s="128"/>
      <c r="K49" s="141"/>
      <c r="L49" s="142"/>
    </row>
    <row r="50" spans="1:12" ht="12.75">
      <c r="A50" s="113"/>
      <c r="B50" s="91"/>
      <c r="C50" s="91"/>
      <c r="D50" s="91"/>
      <c r="E50" s="127" t="s">
        <v>135</v>
      </c>
      <c r="F50" s="113">
        <v>984</v>
      </c>
      <c r="G50" s="128">
        <v>-950</v>
      </c>
      <c r="H50" s="117">
        <f>SUM(F50:G50)</f>
        <v>34</v>
      </c>
      <c r="I50" s="113"/>
      <c r="J50" s="128"/>
      <c r="K50" s="141"/>
      <c r="L50" s="142"/>
    </row>
    <row r="51" spans="1:12" ht="13.5" thickBot="1">
      <c r="A51" s="113"/>
      <c r="B51" s="91"/>
      <c r="C51" s="91"/>
      <c r="D51" s="91"/>
      <c r="E51" s="127" t="s">
        <v>136</v>
      </c>
      <c r="F51" s="113">
        <v>7528</v>
      </c>
      <c r="G51" s="128">
        <v>-3000</v>
      </c>
      <c r="H51" s="117">
        <f>SUM(F51:G51)</f>
        <v>4528</v>
      </c>
      <c r="I51" s="113"/>
      <c r="J51" s="128"/>
      <c r="K51" s="141"/>
      <c r="L51" s="142"/>
    </row>
    <row r="52" spans="1:12" ht="24" customHeight="1" thickBot="1">
      <c r="A52" s="15" t="s">
        <v>35</v>
      </c>
      <c r="B52" s="16"/>
      <c r="C52" s="16"/>
      <c r="D52" s="17"/>
      <c r="E52" s="56" t="s">
        <v>49</v>
      </c>
      <c r="F52" s="15">
        <f aca="true" t="shared" si="3" ref="F52:K52">F53+F54+F55+F56</f>
        <v>493961</v>
      </c>
      <c r="G52" s="62">
        <f t="shared" si="3"/>
        <v>19056</v>
      </c>
      <c r="H52" s="18">
        <f t="shared" si="3"/>
        <v>513017</v>
      </c>
      <c r="I52" s="15">
        <f t="shared" si="3"/>
        <v>0</v>
      </c>
      <c r="J52" s="62">
        <f t="shared" si="3"/>
        <v>550</v>
      </c>
      <c r="K52" s="77">
        <f t="shared" si="3"/>
        <v>550</v>
      </c>
      <c r="L52" s="80" t="s">
        <v>151</v>
      </c>
    </row>
    <row r="53" spans="1:12" ht="12.75">
      <c r="A53" s="111" t="s">
        <v>35</v>
      </c>
      <c r="B53" s="89" t="s">
        <v>31</v>
      </c>
      <c r="C53" s="89"/>
      <c r="D53" s="124"/>
      <c r="E53" s="153" t="s">
        <v>90</v>
      </c>
      <c r="F53" s="126">
        <v>110856</v>
      </c>
      <c r="G53" s="154">
        <v>-3277</v>
      </c>
      <c r="H53" s="125">
        <f>F53+G53</f>
        <v>107579</v>
      </c>
      <c r="I53" s="126"/>
      <c r="J53" s="154"/>
      <c r="K53" s="155"/>
      <c r="L53" s="81" t="s">
        <v>158</v>
      </c>
    </row>
    <row r="54" spans="1:12" ht="12.75">
      <c r="A54" s="113" t="s">
        <v>35</v>
      </c>
      <c r="B54" s="91" t="s">
        <v>32</v>
      </c>
      <c r="C54" s="91"/>
      <c r="D54" s="121"/>
      <c r="E54" s="129" t="s">
        <v>91</v>
      </c>
      <c r="F54" s="130">
        <v>303105</v>
      </c>
      <c r="G54" s="143">
        <v>13283</v>
      </c>
      <c r="H54" s="144">
        <f>F54+G54</f>
        <v>316388</v>
      </c>
      <c r="I54" s="130">
        <v>0</v>
      </c>
      <c r="J54" s="143">
        <v>550</v>
      </c>
      <c r="K54" s="145">
        <v>550</v>
      </c>
      <c r="L54" s="79" t="s">
        <v>116</v>
      </c>
    </row>
    <row r="55" spans="1:12" ht="12.75">
      <c r="A55" s="113" t="s">
        <v>35</v>
      </c>
      <c r="B55" s="91" t="s">
        <v>33</v>
      </c>
      <c r="C55" s="91"/>
      <c r="D55" s="121"/>
      <c r="E55" s="129" t="s">
        <v>92</v>
      </c>
      <c r="F55" s="130">
        <v>18000</v>
      </c>
      <c r="G55" s="143">
        <v>2050</v>
      </c>
      <c r="H55" s="144">
        <f>F55+G55</f>
        <v>20050</v>
      </c>
      <c r="I55" s="130"/>
      <c r="J55" s="143"/>
      <c r="K55" s="145"/>
      <c r="L55" s="79" t="s">
        <v>158</v>
      </c>
    </row>
    <row r="56" spans="1:12" ht="13.5" thickBot="1">
      <c r="A56" s="113" t="s">
        <v>35</v>
      </c>
      <c r="B56" s="91" t="s">
        <v>34</v>
      </c>
      <c r="C56" s="91"/>
      <c r="D56" s="121"/>
      <c r="E56" s="129" t="s">
        <v>93</v>
      </c>
      <c r="F56" s="130">
        <v>62000</v>
      </c>
      <c r="G56" s="143">
        <v>7000</v>
      </c>
      <c r="H56" s="144">
        <f>F56+G56</f>
        <v>69000</v>
      </c>
      <c r="I56" s="130"/>
      <c r="J56" s="143"/>
      <c r="K56" s="145"/>
      <c r="L56" s="79" t="s">
        <v>157</v>
      </c>
    </row>
    <row r="57" spans="1:12" ht="18" customHeight="1" thickBot="1">
      <c r="A57" s="15" t="s">
        <v>36</v>
      </c>
      <c r="B57" s="16"/>
      <c r="C57" s="16"/>
      <c r="D57" s="17"/>
      <c r="E57" s="56" t="s">
        <v>94</v>
      </c>
      <c r="F57" s="15">
        <f>F58+F63+F65</f>
        <v>18486</v>
      </c>
      <c r="G57" s="62">
        <f>G58+G63</f>
        <v>-1308</v>
      </c>
      <c r="H57" s="18">
        <f>H58+H63+H65</f>
        <v>17178</v>
      </c>
      <c r="I57" s="15"/>
      <c r="J57" s="62">
        <v>3808</v>
      </c>
      <c r="K57" s="77">
        <v>3808</v>
      </c>
      <c r="L57" s="80"/>
    </row>
    <row r="58" spans="1:12" ht="12.75">
      <c r="A58" s="123" t="s">
        <v>36</v>
      </c>
      <c r="B58" s="89" t="s">
        <v>31</v>
      </c>
      <c r="C58" s="89"/>
      <c r="D58" s="121" t="s">
        <v>50</v>
      </c>
      <c r="E58" s="156" t="s">
        <v>95</v>
      </c>
      <c r="F58" s="201">
        <f>SUM(F59:F61)</f>
        <v>9846</v>
      </c>
      <c r="G58" s="154">
        <f>SUM(G59:G61)</f>
        <v>2500</v>
      </c>
      <c r="H58" s="125">
        <f>F58+G58</f>
        <v>12346</v>
      </c>
      <c r="I58" s="111"/>
      <c r="J58" s="157"/>
      <c r="K58" s="158"/>
      <c r="L58" s="81"/>
    </row>
    <row r="59" spans="1:12" ht="12.75">
      <c r="A59" s="148"/>
      <c r="B59" s="91"/>
      <c r="C59" s="91"/>
      <c r="D59" s="121"/>
      <c r="E59" s="199" t="s">
        <v>148</v>
      </c>
      <c r="F59" s="200">
        <v>2844</v>
      </c>
      <c r="G59" s="215">
        <v>0</v>
      </c>
      <c r="H59" s="144"/>
      <c r="I59" s="113"/>
      <c r="J59" s="128"/>
      <c r="K59" s="141"/>
      <c r="L59" s="79"/>
    </row>
    <row r="60" spans="1:12" ht="12.75">
      <c r="A60" s="148"/>
      <c r="B60" s="91"/>
      <c r="C60" s="91"/>
      <c r="D60" s="121"/>
      <c r="E60" s="199" t="s">
        <v>135</v>
      </c>
      <c r="F60" s="200">
        <v>984</v>
      </c>
      <c r="G60" s="215">
        <v>0</v>
      </c>
      <c r="H60" s="144"/>
      <c r="I60" s="113"/>
      <c r="J60" s="128"/>
      <c r="K60" s="141"/>
      <c r="L60" s="79"/>
    </row>
    <row r="61" spans="1:12" ht="12.75">
      <c r="A61" s="113"/>
      <c r="B61" s="91"/>
      <c r="C61" s="91"/>
      <c r="D61" s="121"/>
      <c r="E61" s="127" t="s">
        <v>136</v>
      </c>
      <c r="F61" s="148">
        <v>6018</v>
      </c>
      <c r="G61" s="128">
        <v>2500</v>
      </c>
      <c r="H61" s="117">
        <f>F61+G61</f>
        <v>8518</v>
      </c>
      <c r="I61" s="113"/>
      <c r="J61" s="128"/>
      <c r="K61" s="141"/>
      <c r="L61" s="79" t="s">
        <v>119</v>
      </c>
    </row>
    <row r="62" spans="1:12" ht="12.75">
      <c r="A62" s="113"/>
      <c r="B62" s="91"/>
      <c r="C62" s="91"/>
      <c r="D62" s="121"/>
      <c r="E62" s="127" t="s">
        <v>154</v>
      </c>
      <c r="F62" s="148"/>
      <c r="G62" s="128"/>
      <c r="H62" s="117"/>
      <c r="I62" s="113"/>
      <c r="J62" s="218">
        <v>3808</v>
      </c>
      <c r="K62" s="217">
        <v>3808</v>
      </c>
      <c r="L62" s="79"/>
    </row>
    <row r="63" spans="1:12" ht="12.75">
      <c r="A63" s="113" t="s">
        <v>36</v>
      </c>
      <c r="B63" s="91" t="s">
        <v>32</v>
      </c>
      <c r="C63" s="91"/>
      <c r="D63" s="121" t="s">
        <v>50</v>
      </c>
      <c r="E63" s="129" t="s">
        <v>96</v>
      </c>
      <c r="F63" s="130">
        <v>8540</v>
      </c>
      <c r="G63" s="143">
        <v>-3808</v>
      </c>
      <c r="H63" s="144">
        <f>F63+G63</f>
        <v>4732</v>
      </c>
      <c r="I63" s="113"/>
      <c r="J63" s="128"/>
      <c r="K63" s="141"/>
      <c r="L63" s="79"/>
    </row>
    <row r="64" spans="1:12" ht="12.75">
      <c r="A64" s="113"/>
      <c r="B64" s="91"/>
      <c r="C64" s="91"/>
      <c r="D64" s="121"/>
      <c r="E64" s="192" t="s">
        <v>139</v>
      </c>
      <c r="F64" s="200">
        <v>8540</v>
      </c>
      <c r="G64" s="215">
        <v>-3808</v>
      </c>
      <c r="H64" s="216">
        <v>4732</v>
      </c>
      <c r="I64" s="113"/>
      <c r="J64" s="128"/>
      <c r="K64" s="141"/>
      <c r="L64" s="79"/>
    </row>
    <row r="65" spans="1:12" ht="12.75">
      <c r="A65" s="113" t="s">
        <v>36</v>
      </c>
      <c r="B65" s="91" t="s">
        <v>33</v>
      </c>
      <c r="C65" s="91"/>
      <c r="D65" s="121" t="s">
        <v>50</v>
      </c>
      <c r="E65" s="129" t="s">
        <v>97</v>
      </c>
      <c r="F65" s="130">
        <f>SUM(F66)</f>
        <v>100</v>
      </c>
      <c r="G65" s="143">
        <v>0</v>
      </c>
      <c r="H65" s="144">
        <v>100</v>
      </c>
      <c r="I65" s="113"/>
      <c r="J65" s="128"/>
      <c r="K65" s="141"/>
      <c r="L65" s="79"/>
    </row>
    <row r="66" spans="1:12" ht="13.5" thickBot="1">
      <c r="A66" s="122"/>
      <c r="B66" s="94"/>
      <c r="C66" s="94"/>
      <c r="D66" s="131"/>
      <c r="E66" s="132" t="s">
        <v>136</v>
      </c>
      <c r="F66" s="122">
        <v>100</v>
      </c>
      <c r="G66" s="133">
        <v>0</v>
      </c>
      <c r="H66" s="146">
        <v>100</v>
      </c>
      <c r="I66" s="122"/>
      <c r="J66" s="133"/>
      <c r="K66" s="147"/>
      <c r="L66" s="83"/>
    </row>
    <row r="67" spans="1:12" ht="25.5" customHeight="1" thickBot="1">
      <c r="A67" s="22" t="s">
        <v>37</v>
      </c>
      <c r="B67" s="16"/>
      <c r="C67" s="16"/>
      <c r="D67" s="17"/>
      <c r="E67" s="56" t="s">
        <v>51</v>
      </c>
      <c r="F67" s="15">
        <f aca="true" t="shared" si="4" ref="F67:K67">F68+F73+F75</f>
        <v>29857</v>
      </c>
      <c r="G67" s="62">
        <f t="shared" si="4"/>
        <v>14000</v>
      </c>
      <c r="H67" s="18">
        <f t="shared" si="4"/>
        <v>43857</v>
      </c>
      <c r="I67" s="15">
        <f t="shared" si="4"/>
        <v>0</v>
      </c>
      <c r="J67" s="62">
        <f t="shared" si="4"/>
        <v>83861</v>
      </c>
      <c r="K67" s="77">
        <f t="shared" si="4"/>
        <v>83861</v>
      </c>
      <c r="L67" s="80"/>
    </row>
    <row r="68" spans="1:12" ht="12.75">
      <c r="A68" s="123" t="s">
        <v>37</v>
      </c>
      <c r="B68" s="89" t="s">
        <v>31</v>
      </c>
      <c r="C68" s="89"/>
      <c r="D68" s="135" t="s">
        <v>52</v>
      </c>
      <c r="E68" s="153" t="s">
        <v>98</v>
      </c>
      <c r="F68" s="126">
        <f>SUM(F69:F71)</f>
        <v>29307</v>
      </c>
      <c r="G68" s="154">
        <f>SUM(G69:G71)</f>
        <v>14000</v>
      </c>
      <c r="H68" s="125">
        <f>SUM(H69:H71)</f>
        <v>43307</v>
      </c>
      <c r="I68" s="126">
        <f>I69</f>
        <v>0</v>
      </c>
      <c r="J68" s="154">
        <f>J72</f>
        <v>83861</v>
      </c>
      <c r="K68" s="155">
        <f>K72</f>
        <v>83861</v>
      </c>
      <c r="L68" s="81"/>
    </row>
    <row r="69" spans="1:12" ht="12.75">
      <c r="A69" s="148"/>
      <c r="B69" s="91"/>
      <c r="C69" s="91"/>
      <c r="D69" s="121"/>
      <c r="E69" s="192" t="s">
        <v>134</v>
      </c>
      <c r="F69" s="200">
        <v>7284</v>
      </c>
      <c r="G69" s="215">
        <v>1500</v>
      </c>
      <c r="H69" s="216">
        <f>F69+G69</f>
        <v>8784</v>
      </c>
      <c r="I69" s="130">
        <f>SUM(I70)</f>
        <v>0</v>
      </c>
      <c r="J69" s="143">
        <f>SUM(J70)</f>
        <v>0</v>
      </c>
      <c r="K69" s="145">
        <f>SUM(K70)</f>
        <v>0</v>
      </c>
      <c r="L69" s="79" t="s">
        <v>120</v>
      </c>
    </row>
    <row r="70" spans="1:12" ht="12.75">
      <c r="A70" s="113"/>
      <c r="B70" s="91"/>
      <c r="C70" s="91"/>
      <c r="D70" s="121"/>
      <c r="E70" s="127" t="s">
        <v>135</v>
      </c>
      <c r="F70" s="113">
        <v>2616</v>
      </c>
      <c r="G70" s="128">
        <v>500</v>
      </c>
      <c r="H70" s="117">
        <f>F70+G70</f>
        <v>3116</v>
      </c>
      <c r="I70" s="113"/>
      <c r="J70" s="128"/>
      <c r="K70" s="141">
        <f>SUM(I70:J70)</f>
        <v>0</v>
      </c>
      <c r="L70" s="79" t="s">
        <v>121</v>
      </c>
    </row>
    <row r="71" spans="1:12" ht="12.75">
      <c r="A71" s="113"/>
      <c r="B71" s="91"/>
      <c r="C71" s="91"/>
      <c r="D71" s="124"/>
      <c r="E71" s="127" t="s">
        <v>140</v>
      </c>
      <c r="F71" s="113">
        <v>19407</v>
      </c>
      <c r="G71" s="128">
        <v>12000</v>
      </c>
      <c r="H71" s="117">
        <f>F71+G71</f>
        <v>31407</v>
      </c>
      <c r="I71" s="113"/>
      <c r="J71" s="128"/>
      <c r="K71" s="141"/>
      <c r="L71" s="79" t="s">
        <v>122</v>
      </c>
    </row>
    <row r="72" spans="1:12" ht="12.75">
      <c r="A72" s="113"/>
      <c r="B72" s="91"/>
      <c r="C72" s="91"/>
      <c r="D72" s="124"/>
      <c r="E72" s="127" t="s">
        <v>123</v>
      </c>
      <c r="F72" s="113"/>
      <c r="G72" s="128"/>
      <c r="H72" s="117"/>
      <c r="I72" s="113">
        <v>0</v>
      </c>
      <c r="J72" s="128">
        <v>83861</v>
      </c>
      <c r="K72" s="233">
        <v>83861</v>
      </c>
      <c r="L72" s="79"/>
    </row>
    <row r="73" spans="1:12" ht="12.75">
      <c r="A73" s="113" t="s">
        <v>37</v>
      </c>
      <c r="B73" s="91" t="s">
        <v>32</v>
      </c>
      <c r="C73" s="91"/>
      <c r="D73" s="89" t="s">
        <v>25</v>
      </c>
      <c r="E73" s="129" t="s">
        <v>99</v>
      </c>
      <c r="F73" s="130">
        <f>F74</f>
        <v>300</v>
      </c>
      <c r="G73" s="143">
        <v>0</v>
      </c>
      <c r="H73" s="144">
        <v>300</v>
      </c>
      <c r="I73" s="130"/>
      <c r="J73" s="143"/>
      <c r="K73" s="145"/>
      <c r="L73" s="79"/>
    </row>
    <row r="74" spans="1:12" ht="13.5" thickBot="1">
      <c r="A74" s="113"/>
      <c r="B74" s="91"/>
      <c r="C74" s="91"/>
      <c r="D74" s="121"/>
      <c r="E74" s="192" t="s">
        <v>139</v>
      </c>
      <c r="F74" s="200">
        <v>300</v>
      </c>
      <c r="G74" s="215">
        <v>0</v>
      </c>
      <c r="H74" s="216">
        <v>300</v>
      </c>
      <c r="I74" s="130"/>
      <c r="J74" s="143"/>
      <c r="K74" s="145"/>
      <c r="L74" s="79"/>
    </row>
    <row r="75" spans="1:12" ht="12.75">
      <c r="A75" s="113" t="s">
        <v>37</v>
      </c>
      <c r="B75" s="91" t="s">
        <v>33</v>
      </c>
      <c r="C75" s="91"/>
      <c r="D75" s="135" t="s">
        <v>101</v>
      </c>
      <c r="E75" s="129" t="s">
        <v>100</v>
      </c>
      <c r="F75" s="130">
        <v>250</v>
      </c>
      <c r="G75" s="143">
        <v>0</v>
      </c>
      <c r="H75" s="144">
        <v>250</v>
      </c>
      <c r="I75" s="130"/>
      <c r="J75" s="143"/>
      <c r="K75" s="145"/>
      <c r="L75" s="79"/>
    </row>
    <row r="76" spans="1:12" ht="13.5" thickBot="1">
      <c r="A76" s="113"/>
      <c r="B76" s="91"/>
      <c r="C76" s="91"/>
      <c r="D76" s="121"/>
      <c r="E76" s="192" t="s">
        <v>136</v>
      </c>
      <c r="F76" s="200">
        <v>250</v>
      </c>
      <c r="G76" s="215">
        <v>0</v>
      </c>
      <c r="H76" s="216">
        <v>250</v>
      </c>
      <c r="I76" s="130"/>
      <c r="J76" s="143"/>
      <c r="K76" s="145"/>
      <c r="L76" s="79"/>
    </row>
    <row r="77" spans="1:12" ht="24.75" customHeight="1" thickBot="1">
      <c r="A77" s="22" t="s">
        <v>43</v>
      </c>
      <c r="B77" s="16"/>
      <c r="C77" s="16"/>
      <c r="D77" s="16"/>
      <c r="E77" s="56" t="s">
        <v>102</v>
      </c>
      <c r="F77" s="22">
        <f aca="true" t="shared" si="5" ref="F77:K77">F78+F83+F85</f>
        <v>42584</v>
      </c>
      <c r="G77" s="62">
        <f t="shared" si="5"/>
        <v>-1800</v>
      </c>
      <c r="H77" s="180">
        <f t="shared" si="5"/>
        <v>40784</v>
      </c>
      <c r="I77" s="15">
        <f t="shared" si="5"/>
        <v>0</v>
      </c>
      <c r="J77" s="62">
        <f t="shared" si="5"/>
        <v>3000</v>
      </c>
      <c r="K77" s="77">
        <f t="shared" si="5"/>
        <v>3000</v>
      </c>
      <c r="L77" s="80"/>
    </row>
    <row r="78" spans="1:12" ht="12.75">
      <c r="A78" s="111" t="s">
        <v>43</v>
      </c>
      <c r="B78" s="89" t="s">
        <v>31</v>
      </c>
      <c r="C78" s="89"/>
      <c r="D78" s="121" t="s">
        <v>53</v>
      </c>
      <c r="E78" s="153" t="s">
        <v>54</v>
      </c>
      <c r="F78" s="126">
        <f>SUM(F79:F81)</f>
        <v>13198</v>
      </c>
      <c r="G78" s="154">
        <f>SUM(G79:G81)</f>
        <v>3200</v>
      </c>
      <c r="H78" s="125">
        <f>SUM(H79:H81)</f>
        <v>16398</v>
      </c>
      <c r="I78" s="126">
        <f>SUM(I79:I81)</f>
        <v>0</v>
      </c>
      <c r="J78" s="154">
        <f>SUM(J79:J82)</f>
        <v>3000</v>
      </c>
      <c r="K78" s="155">
        <f>SUM(K79:K82)</f>
        <v>3000</v>
      </c>
      <c r="L78" s="81"/>
    </row>
    <row r="79" spans="1:12" ht="12.75">
      <c r="A79" s="113"/>
      <c r="B79" s="91"/>
      <c r="C79" s="91"/>
      <c r="D79" s="91"/>
      <c r="E79" s="127" t="s">
        <v>134</v>
      </c>
      <c r="F79" s="113">
        <v>5482</v>
      </c>
      <c r="G79" s="128">
        <v>1500</v>
      </c>
      <c r="H79" s="117">
        <f>SUM(F79:G79)</f>
        <v>6982</v>
      </c>
      <c r="I79" s="113"/>
      <c r="J79" s="128"/>
      <c r="K79" s="141"/>
      <c r="L79" s="79" t="s">
        <v>124</v>
      </c>
    </row>
    <row r="80" spans="1:12" ht="12.75">
      <c r="A80" s="113"/>
      <c r="B80" s="91"/>
      <c r="C80" s="91"/>
      <c r="D80" s="91"/>
      <c r="E80" s="127" t="s">
        <v>135</v>
      </c>
      <c r="F80" s="113">
        <v>1830</v>
      </c>
      <c r="G80" s="128">
        <v>700</v>
      </c>
      <c r="H80" s="117">
        <f>SUM(F80:G80)</f>
        <v>2530</v>
      </c>
      <c r="I80" s="113"/>
      <c r="J80" s="128"/>
      <c r="K80" s="141"/>
      <c r="L80" s="79"/>
    </row>
    <row r="81" spans="1:12" ht="12.75">
      <c r="A81" s="113"/>
      <c r="B81" s="91"/>
      <c r="C81" s="91"/>
      <c r="D81" s="91"/>
      <c r="E81" s="127" t="s">
        <v>136</v>
      </c>
      <c r="F81" s="113">
        <v>5886</v>
      </c>
      <c r="G81" s="128">
        <v>1000</v>
      </c>
      <c r="H81" s="117">
        <f>SUM(F81:G81)</f>
        <v>6886</v>
      </c>
      <c r="I81" s="113"/>
      <c r="J81" s="128"/>
      <c r="K81" s="141"/>
      <c r="L81" s="79" t="s">
        <v>125</v>
      </c>
    </row>
    <row r="82" spans="1:12" ht="12.75">
      <c r="A82" s="113"/>
      <c r="B82" s="91"/>
      <c r="C82" s="91"/>
      <c r="D82" s="91"/>
      <c r="E82" s="127" t="s">
        <v>128</v>
      </c>
      <c r="F82" s="113"/>
      <c r="G82" s="128"/>
      <c r="H82" s="117"/>
      <c r="I82" s="113">
        <v>0</v>
      </c>
      <c r="J82" s="128">
        <v>3000</v>
      </c>
      <c r="K82" s="141">
        <v>3000</v>
      </c>
      <c r="L82" s="79"/>
    </row>
    <row r="83" spans="1:12" ht="12.75">
      <c r="A83" s="113" t="s">
        <v>43</v>
      </c>
      <c r="B83" s="91" t="s">
        <v>32</v>
      </c>
      <c r="C83" s="91"/>
      <c r="D83" s="121" t="s">
        <v>53</v>
      </c>
      <c r="E83" s="129" t="s">
        <v>55</v>
      </c>
      <c r="F83" s="130">
        <f aca="true" t="shared" si="6" ref="F83:K83">SUM(F84:F84)</f>
        <v>29286</v>
      </c>
      <c r="G83" s="143">
        <f t="shared" si="6"/>
        <v>-5000</v>
      </c>
      <c r="H83" s="144">
        <f t="shared" si="6"/>
        <v>24286</v>
      </c>
      <c r="I83" s="130">
        <f t="shared" si="6"/>
        <v>0</v>
      </c>
      <c r="J83" s="143">
        <f t="shared" si="6"/>
        <v>0</v>
      </c>
      <c r="K83" s="145">
        <f t="shared" si="6"/>
        <v>0</v>
      </c>
      <c r="L83" s="79"/>
    </row>
    <row r="84" spans="1:12" ht="12.75">
      <c r="A84" s="113"/>
      <c r="B84" s="91"/>
      <c r="C84" s="91"/>
      <c r="D84" s="91"/>
      <c r="E84" s="127" t="s">
        <v>140</v>
      </c>
      <c r="F84" s="113">
        <v>29286</v>
      </c>
      <c r="G84" s="128">
        <v>-5000</v>
      </c>
      <c r="H84" s="117">
        <f>SUM(F84:G84)</f>
        <v>24286</v>
      </c>
      <c r="I84" s="113"/>
      <c r="J84" s="128"/>
      <c r="K84" s="176">
        <f>SUM(I84:J84)</f>
        <v>0</v>
      </c>
      <c r="L84" s="79" t="s">
        <v>126</v>
      </c>
    </row>
    <row r="85" spans="1:12" ht="12.75">
      <c r="A85" s="113" t="s">
        <v>43</v>
      </c>
      <c r="B85" s="91" t="s">
        <v>33</v>
      </c>
      <c r="C85" s="91"/>
      <c r="D85" s="91"/>
      <c r="E85" s="144" t="s">
        <v>103</v>
      </c>
      <c r="F85" s="130">
        <f>SUM(F86:F86)</f>
        <v>100</v>
      </c>
      <c r="G85" s="143"/>
      <c r="H85" s="144">
        <f>SUM(F85:G85)</f>
        <v>100</v>
      </c>
      <c r="I85" s="130">
        <f>SUM(I86:I86)</f>
        <v>0</v>
      </c>
      <c r="J85" s="143">
        <f>SUM(J86:J86)</f>
        <v>0</v>
      </c>
      <c r="K85" s="177">
        <f>SUM(K86:K86)</f>
        <v>0</v>
      </c>
      <c r="L85" s="79"/>
    </row>
    <row r="86" spans="1:12" ht="13.5" thickBot="1">
      <c r="A86" s="113"/>
      <c r="B86" s="91"/>
      <c r="C86" s="91"/>
      <c r="D86" s="91"/>
      <c r="E86" s="127" t="s">
        <v>136</v>
      </c>
      <c r="F86" s="113">
        <v>100</v>
      </c>
      <c r="G86" s="128"/>
      <c r="H86" s="117">
        <f>SUM(F86:G86)</f>
        <v>100</v>
      </c>
      <c r="I86" s="113"/>
      <c r="J86" s="128"/>
      <c r="K86" s="176"/>
      <c r="L86" s="79"/>
    </row>
    <row r="87" spans="1:12" ht="13.5" thickBot="1">
      <c r="A87" s="15" t="s">
        <v>46</v>
      </c>
      <c r="B87" s="16"/>
      <c r="C87" s="16"/>
      <c r="D87" s="17"/>
      <c r="E87" s="56" t="s">
        <v>56</v>
      </c>
      <c r="F87" s="15">
        <f>F88+F92+F94+F98+F100</f>
        <v>23583</v>
      </c>
      <c r="G87" s="62">
        <f>G88+G92+G94+G98</f>
        <v>4550</v>
      </c>
      <c r="H87" s="18">
        <f>H88+H92+H94+H98+H100</f>
        <v>28133</v>
      </c>
      <c r="I87" s="15">
        <f>I88+I92+I94</f>
        <v>0</v>
      </c>
      <c r="J87" s="62">
        <f>J88+J92+J94</f>
        <v>0</v>
      </c>
      <c r="K87" s="77">
        <f>K88+K92+K94</f>
        <v>0</v>
      </c>
      <c r="L87" s="80"/>
    </row>
    <row r="88" spans="1:12" ht="12.75">
      <c r="A88" s="149" t="s">
        <v>46</v>
      </c>
      <c r="B88" s="135" t="s">
        <v>31</v>
      </c>
      <c r="C88" s="135"/>
      <c r="D88" s="91" t="s">
        <v>57</v>
      </c>
      <c r="E88" s="150" t="s">
        <v>104</v>
      </c>
      <c r="F88" s="137">
        <f>SUM(F89:F91)</f>
        <v>19500</v>
      </c>
      <c r="G88" s="138">
        <v>0</v>
      </c>
      <c r="H88" s="136">
        <f>SUM(F88:G88)</f>
        <v>19500</v>
      </c>
      <c r="I88" s="149"/>
      <c r="J88" s="151"/>
      <c r="K88" s="152"/>
      <c r="L88" s="185"/>
    </row>
    <row r="89" spans="1:12" ht="12.75">
      <c r="A89" s="113"/>
      <c r="B89" s="91"/>
      <c r="C89" s="91"/>
      <c r="D89" s="121"/>
      <c r="E89" s="192" t="s">
        <v>134</v>
      </c>
      <c r="F89" s="113">
        <v>11886</v>
      </c>
      <c r="G89" s="128"/>
      <c r="H89" s="159">
        <f aca="true" t="shared" si="7" ref="H89:H94">SUM(F89:G89)</f>
        <v>11886</v>
      </c>
      <c r="I89" s="113"/>
      <c r="J89" s="128"/>
      <c r="K89" s="141"/>
      <c r="L89" s="79"/>
    </row>
    <row r="90" spans="1:12" ht="12.75">
      <c r="A90" s="113"/>
      <c r="B90" s="91"/>
      <c r="C90" s="91"/>
      <c r="D90" s="121"/>
      <c r="E90" s="192" t="s">
        <v>135</v>
      </c>
      <c r="F90" s="113">
        <v>4117</v>
      </c>
      <c r="G90" s="128"/>
      <c r="H90" s="159">
        <v>4117</v>
      </c>
      <c r="I90" s="113"/>
      <c r="J90" s="128"/>
      <c r="K90" s="141"/>
      <c r="L90" s="79"/>
    </row>
    <row r="91" spans="1:12" ht="12.75">
      <c r="A91" s="113"/>
      <c r="B91" s="91"/>
      <c r="C91" s="91"/>
      <c r="D91" s="121"/>
      <c r="E91" s="127" t="s">
        <v>136</v>
      </c>
      <c r="F91" s="113">
        <v>3497</v>
      </c>
      <c r="G91" s="128"/>
      <c r="H91" s="159">
        <f t="shared" si="7"/>
        <v>3497</v>
      </c>
      <c r="I91" s="113"/>
      <c r="J91" s="128"/>
      <c r="K91" s="141"/>
      <c r="L91" s="79"/>
    </row>
    <row r="92" spans="1:12" ht="12.75">
      <c r="A92" s="113" t="s">
        <v>46</v>
      </c>
      <c r="B92" s="91" t="s">
        <v>32</v>
      </c>
      <c r="C92" s="91"/>
      <c r="D92" s="91" t="s">
        <v>57</v>
      </c>
      <c r="E92" s="129" t="s">
        <v>105</v>
      </c>
      <c r="F92" s="130">
        <f>F93</f>
        <v>1084</v>
      </c>
      <c r="G92" s="143">
        <v>0</v>
      </c>
      <c r="H92" s="125">
        <f t="shared" si="7"/>
        <v>1084</v>
      </c>
      <c r="I92" s="113"/>
      <c r="J92" s="128"/>
      <c r="K92" s="141"/>
      <c r="L92" s="79"/>
    </row>
    <row r="93" spans="1:12" ht="12.75">
      <c r="A93" s="113"/>
      <c r="B93" s="91"/>
      <c r="C93" s="91"/>
      <c r="D93" s="121"/>
      <c r="E93" s="192" t="s">
        <v>149</v>
      </c>
      <c r="F93" s="113">
        <v>1084</v>
      </c>
      <c r="G93" s="128"/>
      <c r="H93" s="159">
        <f t="shared" si="7"/>
        <v>1084</v>
      </c>
      <c r="I93" s="113"/>
      <c r="J93" s="128"/>
      <c r="K93" s="141"/>
      <c r="L93" s="79"/>
    </row>
    <row r="94" spans="1:12" ht="12.75">
      <c r="A94" s="91" t="s">
        <v>46</v>
      </c>
      <c r="B94" s="91" t="s">
        <v>33</v>
      </c>
      <c r="C94" s="91"/>
      <c r="D94" s="121" t="s">
        <v>42</v>
      </c>
      <c r="E94" s="210" t="s">
        <v>107</v>
      </c>
      <c r="F94" s="172">
        <f>SUM(F95:F97)</f>
        <v>770</v>
      </c>
      <c r="G94" s="143">
        <f>SUM(G95:G97)</f>
        <v>4450</v>
      </c>
      <c r="H94" s="172">
        <f t="shared" si="7"/>
        <v>5220</v>
      </c>
      <c r="I94" s="91"/>
      <c r="J94" s="128"/>
      <c r="K94" s="91"/>
      <c r="L94" s="203"/>
    </row>
    <row r="95" spans="1:12" ht="12.75">
      <c r="A95" s="91"/>
      <c r="B95" s="91"/>
      <c r="C95" s="91"/>
      <c r="D95" s="121"/>
      <c r="E95" s="211" t="s">
        <v>148</v>
      </c>
      <c r="F95" s="212">
        <v>420</v>
      </c>
      <c r="G95" s="215">
        <v>3300</v>
      </c>
      <c r="H95" s="212">
        <f>F95+G95</f>
        <v>3720</v>
      </c>
      <c r="I95" s="91"/>
      <c r="J95" s="128"/>
      <c r="K95" s="91"/>
      <c r="L95" s="203"/>
    </row>
    <row r="96" spans="1:12" ht="12.75">
      <c r="A96" s="91"/>
      <c r="B96" s="91"/>
      <c r="C96" s="91"/>
      <c r="D96" s="121"/>
      <c r="E96" s="211" t="s">
        <v>135</v>
      </c>
      <c r="F96" s="172"/>
      <c r="G96" s="215">
        <v>1500</v>
      </c>
      <c r="H96" s="212">
        <f>F96+G96</f>
        <v>1500</v>
      </c>
      <c r="I96" s="91"/>
      <c r="J96" s="128"/>
      <c r="K96" s="91"/>
      <c r="L96" s="203"/>
    </row>
    <row r="97" spans="1:12" ht="12.75">
      <c r="A97" s="91"/>
      <c r="B97" s="91"/>
      <c r="C97" s="91"/>
      <c r="D97" s="91"/>
      <c r="E97" s="182" t="s">
        <v>136</v>
      </c>
      <c r="F97" s="91">
        <v>350</v>
      </c>
      <c r="G97" s="128">
        <v>-350</v>
      </c>
      <c r="H97" s="91">
        <f>F97+G97</f>
        <v>0</v>
      </c>
      <c r="I97" s="91"/>
      <c r="J97" s="128"/>
      <c r="K97" s="91"/>
      <c r="L97" s="203"/>
    </row>
    <row r="98" spans="1:12" ht="12.75">
      <c r="A98" s="91" t="s">
        <v>46</v>
      </c>
      <c r="B98" s="91" t="s">
        <v>34</v>
      </c>
      <c r="C98" s="91"/>
      <c r="D98" s="91" t="s">
        <v>57</v>
      </c>
      <c r="E98" s="202" t="s">
        <v>58</v>
      </c>
      <c r="F98" s="204">
        <f>SUM(F99)</f>
        <v>1305</v>
      </c>
      <c r="G98" s="218">
        <v>100</v>
      </c>
      <c r="H98" s="204">
        <v>1405</v>
      </c>
      <c r="I98" s="91"/>
      <c r="J98" s="128"/>
      <c r="K98" s="91"/>
      <c r="L98" s="203"/>
    </row>
    <row r="99" spans="1:12" ht="12.75">
      <c r="A99" s="91"/>
      <c r="B99" s="91"/>
      <c r="C99" s="91"/>
      <c r="D99" s="91"/>
      <c r="E99" s="182" t="s">
        <v>149</v>
      </c>
      <c r="F99" s="91">
        <v>1305</v>
      </c>
      <c r="G99" s="128">
        <v>100</v>
      </c>
      <c r="H99" s="91">
        <f>F99+G99</f>
        <v>1405</v>
      </c>
      <c r="I99" s="91"/>
      <c r="J99" s="128"/>
      <c r="K99" s="91"/>
      <c r="L99" s="203" t="s">
        <v>127</v>
      </c>
    </row>
    <row r="100" spans="1:12" ht="12.75">
      <c r="A100" s="91" t="s">
        <v>46</v>
      </c>
      <c r="B100" s="91" t="s">
        <v>35</v>
      </c>
      <c r="C100" s="91"/>
      <c r="D100" s="91" t="s">
        <v>59</v>
      </c>
      <c r="E100" s="202" t="s">
        <v>106</v>
      </c>
      <c r="F100" s="204">
        <v>924</v>
      </c>
      <c r="G100" s="128">
        <v>0</v>
      </c>
      <c r="H100" s="204">
        <v>924</v>
      </c>
      <c r="I100" s="91"/>
      <c r="J100" s="128"/>
      <c r="K100" s="91"/>
      <c r="L100" s="203"/>
    </row>
    <row r="101" spans="1:12" ht="12.75">
      <c r="A101" s="91"/>
      <c r="B101" s="91"/>
      <c r="C101" s="91"/>
      <c r="D101" s="91"/>
      <c r="E101" s="182" t="s">
        <v>149</v>
      </c>
      <c r="F101" s="91">
        <v>924</v>
      </c>
      <c r="G101" s="128">
        <v>0</v>
      </c>
      <c r="H101" s="91">
        <v>924</v>
      </c>
      <c r="I101" s="91"/>
      <c r="J101" s="128"/>
      <c r="K101" s="91"/>
      <c r="L101" s="203"/>
    </row>
    <row r="102" spans="1:12" ht="27.75" customHeight="1" thickBot="1">
      <c r="A102" s="205"/>
      <c r="B102" s="206"/>
      <c r="C102" s="206"/>
      <c r="D102" s="206"/>
      <c r="E102" s="207" t="s">
        <v>60</v>
      </c>
      <c r="F102" s="205">
        <f aca="true" t="shared" si="8" ref="F102:K102">F5+F20+F39+F45+F52+F57+F67+F77+F87</f>
        <v>859547</v>
      </c>
      <c r="G102" s="208">
        <f t="shared" si="8"/>
        <v>32012</v>
      </c>
      <c r="H102" s="207">
        <f t="shared" si="8"/>
        <v>891559</v>
      </c>
      <c r="I102" s="205">
        <f t="shared" si="8"/>
        <v>209002</v>
      </c>
      <c r="J102" s="208">
        <f t="shared" si="8"/>
        <v>91219</v>
      </c>
      <c r="K102" s="209">
        <f t="shared" si="8"/>
        <v>300221</v>
      </c>
      <c r="L102" s="183"/>
    </row>
    <row r="103" spans="1:12" ht="27.75" customHeight="1">
      <c r="A103" s="186"/>
      <c r="B103" s="186"/>
      <c r="C103" s="186"/>
      <c r="D103" s="186"/>
      <c r="E103" s="186"/>
      <c r="F103" s="186"/>
      <c r="G103" s="187"/>
      <c r="H103" s="186"/>
      <c r="I103" s="186"/>
      <c r="J103" s="187"/>
      <c r="K103" s="186"/>
      <c r="L103" s="103"/>
    </row>
    <row r="105" ht="13.5" thickBot="1"/>
    <row r="106" spans="5:9" ht="27" thickBot="1">
      <c r="E106" s="25" t="s">
        <v>61</v>
      </c>
      <c r="F106" s="31" t="s">
        <v>28</v>
      </c>
      <c r="G106" s="14" t="s">
        <v>4</v>
      </c>
      <c r="H106" s="32" t="s">
        <v>66</v>
      </c>
      <c r="I106" s="26"/>
    </row>
    <row r="107" spans="5:8" ht="15.75">
      <c r="E107" s="28" t="s">
        <v>62</v>
      </c>
      <c r="F107" s="43">
        <v>909010</v>
      </c>
      <c r="G107" s="64">
        <v>-875</v>
      </c>
      <c r="H107" s="47">
        <f>SUM(F107:G107)</f>
        <v>908135</v>
      </c>
    </row>
    <row r="108" spans="5:8" ht="15.75">
      <c r="E108" s="27" t="s">
        <v>63</v>
      </c>
      <c r="F108" s="44">
        <v>27071</v>
      </c>
      <c r="G108" s="65">
        <v>334</v>
      </c>
      <c r="H108" s="47">
        <f>SUM(F108:G108)</f>
        <v>27405</v>
      </c>
    </row>
    <row r="109" spans="5:8" ht="16.5" thickBot="1">
      <c r="E109" s="33" t="s">
        <v>64</v>
      </c>
      <c r="F109" s="45">
        <v>180000</v>
      </c>
      <c r="G109" s="66">
        <v>86476</v>
      </c>
      <c r="H109" s="47">
        <f>SUM(F109:G109)</f>
        <v>266476</v>
      </c>
    </row>
    <row r="110" spans="5:8" ht="16.5" thickBot="1">
      <c r="E110" s="25" t="s">
        <v>67</v>
      </c>
      <c r="F110" s="46" t="s">
        <v>129</v>
      </c>
      <c r="G110" s="67" t="s">
        <v>130</v>
      </c>
      <c r="H110" s="46">
        <f>SUM(H107:H109)</f>
        <v>1202016</v>
      </c>
    </row>
    <row r="111" spans="5:8" ht="16.5" thickBot="1">
      <c r="E111" s="35"/>
      <c r="F111" s="36"/>
      <c r="G111" s="68"/>
      <c r="H111" s="37"/>
    </row>
    <row r="112" spans="5:8" ht="27" thickBot="1">
      <c r="E112" s="25" t="s">
        <v>61</v>
      </c>
      <c r="F112" s="31" t="s">
        <v>28</v>
      </c>
      <c r="G112" s="14" t="s">
        <v>4</v>
      </c>
      <c r="H112" s="32" t="s">
        <v>66</v>
      </c>
    </row>
    <row r="113" spans="5:8" ht="15.75">
      <c r="E113" s="28" t="s">
        <v>62</v>
      </c>
      <c r="F113" s="29">
        <v>859547</v>
      </c>
      <c r="G113" s="69">
        <v>32012</v>
      </c>
      <c r="H113" s="30">
        <f>SUM(F113:G113)</f>
        <v>891559</v>
      </c>
    </row>
    <row r="114" spans="5:8" ht="15.75">
      <c r="E114" s="27" t="s">
        <v>63</v>
      </c>
      <c r="F114" s="23">
        <v>209002</v>
      </c>
      <c r="G114" s="41">
        <v>91219</v>
      </c>
      <c r="H114" s="30">
        <f>SUM(F114:G114)</f>
        <v>300221</v>
      </c>
    </row>
    <row r="115" spans="5:8" ht="16.5" thickBot="1">
      <c r="E115" s="33" t="s">
        <v>64</v>
      </c>
      <c r="F115" s="34"/>
      <c r="G115" s="70">
        <v>10000</v>
      </c>
      <c r="H115" s="30">
        <f>SUM(F115:G115)</f>
        <v>10000</v>
      </c>
    </row>
    <row r="116" spans="5:8" ht="16.5" thickBot="1">
      <c r="E116" s="38" t="s">
        <v>65</v>
      </c>
      <c r="F116" s="39">
        <f>F113+F114+F115</f>
        <v>1068549</v>
      </c>
      <c r="G116" s="71">
        <f>G113+G114+G115</f>
        <v>133231</v>
      </c>
      <c r="H116" s="40">
        <f>SUM(H113:H115)</f>
        <v>1201780</v>
      </c>
    </row>
    <row r="117" spans="5:8" ht="16.5" thickBot="1">
      <c r="E117" s="42" t="s">
        <v>131</v>
      </c>
      <c r="F117" s="46" t="s">
        <v>129</v>
      </c>
      <c r="G117" s="67" t="s">
        <v>129</v>
      </c>
      <c r="H117" s="46">
        <f>H110-H116</f>
        <v>236</v>
      </c>
    </row>
    <row r="118" ht="12.75">
      <c r="J118" s="59" t="s">
        <v>155</v>
      </c>
    </row>
    <row r="119" ht="12.75">
      <c r="J119" s="59" t="s">
        <v>156</v>
      </c>
    </row>
    <row r="120" spans="4:6" ht="12.75">
      <c r="D120" s="189" t="s">
        <v>150</v>
      </c>
      <c r="F120" s="232" t="s">
        <v>152</v>
      </c>
    </row>
    <row r="121" spans="4:6" ht="12.75">
      <c r="D121" s="189" t="s">
        <v>133</v>
      </c>
      <c r="F121" s="232" t="s">
        <v>153</v>
      </c>
    </row>
    <row r="123" ht="12.75">
      <c r="F123" s="189"/>
    </row>
  </sheetData>
  <mergeCells count="3">
    <mergeCell ref="A3:E4"/>
    <mergeCell ref="I3:K3"/>
    <mergeCell ref="F3:H3"/>
  </mergeCells>
  <printOptions/>
  <pageMargins left="0.47" right="0.39" top="1" bottom="1" header="0.4921259845" footer="0.4921259845"/>
  <pageSetup firstPageNumber="2" useFirstPageNumber="1" horizontalDpi="600" verticalDpi="600"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OUSG</cp:lastModifiedBy>
  <cp:lastPrinted>2010-11-16T07:37:33Z</cp:lastPrinted>
  <dcterms:created xsi:type="dcterms:W3CDTF">2009-03-06T09:59:21Z</dcterms:created>
  <dcterms:modified xsi:type="dcterms:W3CDTF">2010-11-24T07:34:57Z</dcterms:modified>
  <cp:category/>
  <cp:version/>
  <cp:contentType/>
  <cp:contentStatus/>
</cp:coreProperties>
</file>