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0095" windowHeight="4410" activeTab="1"/>
  </bookViews>
  <sheets>
    <sheet name="príjmy" sheetId="1" r:id="rId1"/>
    <sheet name="výdavky" sheetId="2" r:id="rId2"/>
  </sheets>
  <definedNames>
    <definedName name="_xlnm.Print_Titles" localSheetId="1">'výdavky'!$3:$4</definedName>
  </definedNames>
  <calcPr fullCalcOnLoad="1"/>
</workbook>
</file>

<file path=xl/sharedStrings.xml><?xml version="1.0" encoding="utf-8"?>
<sst xmlns="http://schemas.openxmlformats.org/spreadsheetml/2006/main" count="405" uniqueCount="191">
  <si>
    <t>Daň z príjmov fyzických osôb</t>
  </si>
  <si>
    <t>KAPITÁLOVÉ  PRÍJMY SPOLU</t>
  </si>
  <si>
    <t>FINANČNÉ OPERÁCIE SPOLU</t>
  </si>
  <si>
    <t>PRÍJMY SPOLU:</t>
  </si>
  <si>
    <t xml:space="preserve">Daň z nehnuteľností </t>
  </si>
  <si>
    <t>Daňové príjmy spolu</t>
  </si>
  <si>
    <t xml:space="preserve">Príjmy z vlastníctva - nájomné </t>
  </si>
  <si>
    <t>Správne poplatky</t>
  </si>
  <si>
    <t>Pokuty a penále</t>
  </si>
  <si>
    <t>Platby za služby a tovary</t>
  </si>
  <si>
    <t>Úroky z vkladov</t>
  </si>
  <si>
    <t>Ostatné príjmy</t>
  </si>
  <si>
    <t>Nedaňové príjmy spolu</t>
  </si>
  <si>
    <t>Transféry zo ŠR - školstvo</t>
  </si>
  <si>
    <t>Granty a transféry spolu</t>
  </si>
  <si>
    <t>BEŽNÉ PRÍJMY SPOLU</t>
  </si>
  <si>
    <t>Granty bežné</t>
  </si>
  <si>
    <t>Granty kapitálové</t>
  </si>
  <si>
    <t>PLÁNOVANIE, MANAŽMENT A KONTROLA</t>
  </si>
  <si>
    <t>Bežné výdavky</t>
  </si>
  <si>
    <t>1.</t>
  </si>
  <si>
    <t>2.</t>
  </si>
  <si>
    <t>3.</t>
  </si>
  <si>
    <t>4.</t>
  </si>
  <si>
    <t>5.</t>
  </si>
  <si>
    <t>6.</t>
  </si>
  <si>
    <t>7.</t>
  </si>
  <si>
    <t>Program, podprogram, prvok, funkčná, ekonomická klasifikácia</t>
  </si>
  <si>
    <t>.1</t>
  </si>
  <si>
    <t>08.3.0</t>
  </si>
  <si>
    <t>01.6.0</t>
  </si>
  <si>
    <t>8.</t>
  </si>
  <si>
    <t>SLUŽBY OBČANOM</t>
  </si>
  <si>
    <t>08.4.0</t>
  </si>
  <si>
    <t>9.</t>
  </si>
  <si>
    <t>05.1.0</t>
  </si>
  <si>
    <t>KOMUNIKÁCIE</t>
  </si>
  <si>
    <t>VZDELÁVANIE</t>
  </si>
  <si>
    <t>08.1.0</t>
  </si>
  <si>
    <t>KULTÚRA</t>
  </si>
  <si>
    <t>06.2.0</t>
  </si>
  <si>
    <t>Verejná zeleň</t>
  </si>
  <si>
    <t>SOCIÁLNE SLUŽBY</t>
  </si>
  <si>
    <t>Dávky v hmotnej a sociálnej núdzi</t>
  </si>
  <si>
    <t>bežné</t>
  </si>
  <si>
    <t>kapitálové</t>
  </si>
  <si>
    <t>VÝDAVKY:</t>
  </si>
  <si>
    <t>PRÍJMY:</t>
  </si>
  <si>
    <t>PRÍJMY</t>
  </si>
  <si>
    <t>Manažment obce</t>
  </si>
  <si>
    <t>Členstvo v združeniach miest a obcí</t>
  </si>
  <si>
    <t>Správa a údržba majetku obce</t>
  </si>
  <si>
    <t>Propagácia a prezentácia obce</t>
  </si>
  <si>
    <t>01.7.0</t>
  </si>
  <si>
    <t>03.2.0</t>
  </si>
  <si>
    <t>Matrika</t>
  </si>
  <si>
    <t>Stavebný úrad, školský úrad</t>
  </si>
  <si>
    <t>Cintorín a dom smútku</t>
  </si>
  <si>
    <t>Miestny rozhlas</t>
  </si>
  <si>
    <t>01.3.3</t>
  </si>
  <si>
    <t>ODPADOVÉ   HOSPODÁRSTVO</t>
  </si>
  <si>
    <t>Nakladanie s odpadom</t>
  </si>
  <si>
    <t>Odpadové vody</t>
  </si>
  <si>
    <t>Miestne komunikácie</t>
  </si>
  <si>
    <t>04.5.1</t>
  </si>
  <si>
    <t>Materská škola</t>
  </si>
  <si>
    <t>Základná škola</t>
  </si>
  <si>
    <t>Školský klub detí</t>
  </si>
  <si>
    <t>Školská jedáleň</t>
  </si>
  <si>
    <t>ŠPORT A VOĽNÝ  ČAS</t>
  </si>
  <si>
    <t>Prevádzka štadióna</t>
  </si>
  <si>
    <t>Dotácia športovým oddielom</t>
  </si>
  <si>
    <t>Dom kultúry</t>
  </si>
  <si>
    <t>Podpora organizácií a združení v obci</t>
  </si>
  <si>
    <t>Obecné centrum v DK</t>
  </si>
  <si>
    <t>PROSTREDIE  PRE ŽIVOT</t>
  </si>
  <si>
    <t>Detské ihrisko</t>
  </si>
  <si>
    <t>Opatrovateľská služba a rozvoz obedov</t>
  </si>
  <si>
    <t>Starostlivosť o seniorov</t>
  </si>
  <si>
    <t>Starostlivosť o deti</t>
  </si>
  <si>
    <t>Vlastné príjmy ZŠ</t>
  </si>
  <si>
    <t xml:space="preserve"> </t>
  </si>
  <si>
    <t>ROZDIEL:  PREBYTOK</t>
  </si>
  <si>
    <t>Voľby/sčítanie ľudu</t>
  </si>
  <si>
    <t>610 - mzdy, príplatky, odmeny</t>
  </si>
  <si>
    <t>610 - mzdy, príplatky</t>
  </si>
  <si>
    <t xml:space="preserve">610 - mzdy, </t>
  </si>
  <si>
    <t>610 - mzdy</t>
  </si>
  <si>
    <t>620 - odvody z miezd</t>
  </si>
  <si>
    <t>630 - tovary a služby</t>
  </si>
  <si>
    <t>630 - energie, tovary a služby</t>
  </si>
  <si>
    <t>630 - tovary a služby PO</t>
  </si>
  <si>
    <t>640 - dotácie, príspevky</t>
  </si>
  <si>
    <t>630 - poplatky a služby</t>
  </si>
  <si>
    <t>640 - príspevky</t>
  </si>
  <si>
    <t>dividendy BVS</t>
  </si>
  <si>
    <t>620 - odvody z miezd a dohôd mimo PP</t>
  </si>
  <si>
    <t>09.1.2.1</t>
  </si>
  <si>
    <t>09.1.1.1</t>
  </si>
  <si>
    <t>REKAPITULÁCIA PRÍJMY</t>
  </si>
  <si>
    <t>REKAPITULÁCIA VÝDAVKY</t>
  </si>
  <si>
    <t>650 - splátky úrokov z úverov, poplatky</t>
  </si>
  <si>
    <t>05.2.0</t>
  </si>
  <si>
    <t>Kapitálové  výdavky</t>
  </si>
  <si>
    <t>04.5.1.</t>
  </si>
  <si>
    <t>05.2.0.</t>
  </si>
  <si>
    <t>09.6.0.1</t>
  </si>
  <si>
    <t>Bežné výdavky spolu</t>
  </si>
  <si>
    <t>Kapitálové výdavky spolu</t>
  </si>
  <si>
    <t>610 - mzdy, príplatk, odmeny</t>
  </si>
  <si>
    <t>640 - príspevky, náhrada PN</t>
  </si>
  <si>
    <t>Vypracovala : Ing. Balážová</t>
  </si>
  <si>
    <t>01.1.1</t>
  </si>
  <si>
    <t>09.2.1.1</t>
  </si>
  <si>
    <t>09.5.0</t>
  </si>
  <si>
    <t>08.6.0</t>
  </si>
  <si>
    <t>10.2.0</t>
  </si>
  <si>
    <t>10.4.0</t>
  </si>
  <si>
    <t>710- rekonštrukcia miestnych komunikácií</t>
  </si>
  <si>
    <t>710- výstavba kanalizácie</t>
  </si>
  <si>
    <t>Verejné osvetlenie, vianočná výzdoba</t>
  </si>
  <si>
    <t>Transféry zo ŠR - ostatné</t>
  </si>
  <si>
    <t>08.6.0.</t>
  </si>
  <si>
    <t xml:space="preserve">Viacúčelové ihriská </t>
  </si>
  <si>
    <t>640 - náhrada PN</t>
  </si>
  <si>
    <t>03. 6 0</t>
  </si>
  <si>
    <t>717 - rekonštrukcia miestn.rozhlasu</t>
  </si>
  <si>
    <t xml:space="preserve">8. </t>
  </si>
  <si>
    <t>06. 2.0.</t>
  </si>
  <si>
    <t>Presun nevyčerp.dotácií</t>
  </si>
  <si>
    <t>fin. operácie/vratka zádržného</t>
  </si>
  <si>
    <t xml:space="preserve">710 - telocvičňa, parkovisko </t>
  </si>
  <si>
    <t>640 - dotácia súkromnej zuš</t>
  </si>
  <si>
    <t>Register obyvateľov+register adries</t>
  </si>
  <si>
    <t>Súkromná zuš</t>
  </si>
  <si>
    <t>VÝDAVKY</t>
  </si>
  <si>
    <t>Rozpočet 2020</t>
  </si>
  <si>
    <t>rozpočet 2020</t>
  </si>
  <si>
    <t>640 -náhrada PN</t>
  </si>
  <si>
    <t>710- montovaná garáž</t>
  </si>
  <si>
    <t>713- detské ihriská - zostavy</t>
  </si>
  <si>
    <t>710- autobusová zastávka šúr</t>
  </si>
  <si>
    <t>710,716- pozemky, rekonštrukcia oú,budovy</t>
  </si>
  <si>
    <t>rozpočet 2021</t>
  </si>
  <si>
    <t>FO - splátka úveru</t>
  </si>
  <si>
    <t>Rozpočet 2021</t>
  </si>
  <si>
    <t>630 -tovary, služby</t>
  </si>
  <si>
    <t>710 - cyklotrasa PK-SG-Viničné</t>
  </si>
  <si>
    <t>710-merače rýchlosti nákup</t>
  </si>
  <si>
    <t>710 - dk rekonštrukcia</t>
  </si>
  <si>
    <t>717- rekonštrukcia VO Lúčna</t>
  </si>
  <si>
    <t>06. 4.0.</t>
  </si>
  <si>
    <t>08.1.0.</t>
  </si>
  <si>
    <t>prijatý úver</t>
  </si>
  <si>
    <t xml:space="preserve">Zádržné, IOMO </t>
  </si>
  <si>
    <t>poplatok za rozvoj</t>
  </si>
  <si>
    <t>Dane za špecifické služby ostatné</t>
  </si>
  <si>
    <t>630 - potraviny</t>
  </si>
  <si>
    <t>710- školská jedáleň, zariad.</t>
  </si>
  <si>
    <t>skutočnosť 2018</t>
  </si>
  <si>
    <t>rozpočet 2022</t>
  </si>
  <si>
    <t>713 - kamerový systém, rekonštr.sobáška</t>
  </si>
  <si>
    <t>716-  PD prístavba, výstavba  zákl.školy</t>
  </si>
  <si>
    <t>Rozpočet 2022</t>
  </si>
  <si>
    <t>630- služby obec</t>
  </si>
  <si>
    <t>630 - tovary, služby obec</t>
  </si>
  <si>
    <t>710- učebne</t>
  </si>
  <si>
    <t>710 - rekonštrukcia závlahy, traktor</t>
  </si>
  <si>
    <t>710-nákup automobilu rozvoz stravy</t>
  </si>
  <si>
    <t>Skutočnosť 2018</t>
  </si>
  <si>
    <t>skutočnosť 2019</t>
  </si>
  <si>
    <t>očakávaná skutočnosť 2020</t>
  </si>
  <si>
    <t>Transféry MK, BSK, recykl.fond,EÚ</t>
  </si>
  <si>
    <t>Transféry zo ŠR - voľby/refer./SODB</t>
  </si>
  <si>
    <t>630 - obec vratka dotácie</t>
  </si>
  <si>
    <t>630 - materiál, služby Covid</t>
  </si>
  <si>
    <t>01.1.1.</t>
  </si>
  <si>
    <t>710 - nákup osobného automobilu</t>
  </si>
  <si>
    <t>710- nákup chladiaci box DS</t>
  </si>
  <si>
    <t>716-projektová dokumentácia  DSS</t>
  </si>
  <si>
    <t>630 - služby VO, projekty DSS</t>
  </si>
  <si>
    <t>717 - Výstavba MŠ popl.rozvoj</t>
  </si>
  <si>
    <t>716 - PD  MŠ, klimatizácia Pzrozvoj</t>
  </si>
  <si>
    <t>presun z min.r.- poplatok za rozvoj</t>
  </si>
  <si>
    <t>presuny z minulého roka: RF</t>
  </si>
  <si>
    <t>dňa 19.11.2020</t>
  </si>
  <si>
    <t>fin. oper.-R Fond, Popl.za rozvoj</t>
  </si>
  <si>
    <t>717 - prístavba, výstavba základnej školy</t>
  </si>
  <si>
    <t>Rozpočet 2023</t>
  </si>
  <si>
    <t>rozpočet 2023</t>
  </si>
  <si>
    <t xml:space="preserve">716 - PD,dod. a montáž kabín s tribúnou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</si>
</sst>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#,##0.00_ ;\-#,##0.00\ "/>
  </numFmts>
  <fonts count="58">
    <font>
      <sz val="10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lbany"/>
      <family val="2"/>
    </font>
    <font>
      <sz val="8"/>
      <color indexed="8"/>
      <name val="Arial"/>
      <family val="2"/>
    </font>
    <font>
      <b/>
      <sz val="10"/>
      <color indexed="8"/>
      <name val="Albany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lbany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9" fillId="0" borderId="14" xfId="0" applyFont="1" applyFill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8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12" fillId="0" borderId="22" xfId="0" applyFont="1" applyFill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wrapText="1"/>
    </xf>
    <xf numFmtId="49" fontId="6" fillId="0" borderId="1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2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3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5" xfId="0" applyFont="1" applyBorder="1" applyAlignment="1">
      <alignment/>
    </xf>
    <xf numFmtId="0" fontId="12" fillId="0" borderId="27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9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9" fillId="0" borderId="28" xfId="0" applyFont="1" applyFill="1" applyBorder="1" applyAlignment="1">
      <alignment wrapText="1"/>
    </xf>
    <xf numFmtId="0" fontId="10" fillId="0" borderId="15" xfId="0" applyFont="1" applyBorder="1" applyAlignment="1">
      <alignment/>
    </xf>
    <xf numFmtId="0" fontId="9" fillId="0" borderId="0" xfId="0" applyFont="1" applyAlignment="1">
      <alignment/>
    </xf>
    <xf numFmtId="0" fontId="1" fillId="0" borderId="28" xfId="0" applyFont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22" xfId="0" applyFont="1" applyFill="1" applyBorder="1" applyAlignment="1">
      <alignment wrapText="1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3" xfId="0" applyFont="1" applyFill="1" applyBorder="1" applyAlignment="1">
      <alignment horizontal="left" wrapText="1"/>
    </xf>
    <xf numFmtId="14" fontId="6" fillId="0" borderId="11" xfId="0" applyNumberFormat="1" applyFont="1" applyBorder="1" applyAlignment="1">
      <alignment/>
    </xf>
    <xf numFmtId="0" fontId="6" fillId="0" borderId="23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2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28" xfId="0" applyNumberFormat="1" applyFont="1" applyBorder="1" applyAlignment="1">
      <alignment/>
    </xf>
    <xf numFmtId="4" fontId="9" fillId="0" borderId="33" xfId="0" applyNumberFormat="1" applyFont="1" applyFill="1" applyBorder="1" applyAlignment="1">
      <alignment wrapText="1"/>
    </xf>
    <xf numFmtId="4" fontId="6" fillId="0" borderId="34" xfId="0" applyNumberFormat="1" applyFont="1" applyFill="1" applyBorder="1" applyAlignment="1">
      <alignment wrapText="1"/>
    </xf>
    <xf numFmtId="4" fontId="6" fillId="0" borderId="34" xfId="0" applyNumberFormat="1" applyFont="1" applyFill="1" applyBorder="1" applyAlignment="1">
      <alignment wrapText="1"/>
    </xf>
    <xf numFmtId="4" fontId="12" fillId="0" borderId="34" xfId="0" applyNumberFormat="1" applyFont="1" applyFill="1" applyBorder="1" applyAlignment="1">
      <alignment wrapText="1"/>
    </xf>
    <xf numFmtId="4" fontId="6" fillId="0" borderId="34" xfId="0" applyNumberFormat="1" applyFont="1" applyFill="1" applyBorder="1" applyAlignment="1">
      <alignment wrapText="1"/>
    </xf>
    <xf numFmtId="4" fontId="6" fillId="0" borderId="35" xfId="0" applyNumberFormat="1" applyFont="1" applyFill="1" applyBorder="1" applyAlignment="1">
      <alignment wrapText="1"/>
    </xf>
    <xf numFmtId="4" fontId="9" fillId="0" borderId="33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12" fillId="0" borderId="34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9" fillId="0" borderId="28" xfId="0" applyNumberFormat="1" applyFont="1" applyFill="1" applyBorder="1" applyAlignment="1">
      <alignment/>
    </xf>
    <xf numFmtId="4" fontId="12" fillId="0" borderId="26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12" fillId="0" borderId="36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12" fillId="0" borderId="34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12" fillId="0" borderId="37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4" fillId="0" borderId="14" xfId="0" applyNumberFormat="1" applyFont="1" applyFill="1" applyBorder="1" applyAlignment="1">
      <alignment/>
    </xf>
    <xf numFmtId="4" fontId="14" fillId="0" borderId="28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9" fillId="0" borderId="33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 wrapText="1"/>
    </xf>
    <xf numFmtId="4" fontId="9" fillId="0" borderId="13" xfId="0" applyNumberFormat="1" applyFont="1" applyBorder="1" applyAlignment="1">
      <alignment/>
    </xf>
    <xf numFmtId="4" fontId="9" fillId="0" borderId="13" xfId="0" applyNumberFormat="1" applyFont="1" applyFill="1" applyBorder="1" applyAlignment="1">
      <alignment/>
    </xf>
    <xf numFmtId="4" fontId="6" fillId="0" borderId="36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wrapText="1"/>
    </xf>
    <xf numFmtId="4" fontId="14" fillId="0" borderId="15" xfId="0" applyNumberFormat="1" applyFont="1" applyBorder="1" applyAlignment="1">
      <alignment/>
    </xf>
    <xf numFmtId="0" fontId="9" fillId="0" borderId="19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0" borderId="22" xfId="0" applyNumberFormat="1" applyFont="1" applyBorder="1" applyAlignment="1">
      <alignment/>
    </xf>
    <xf numFmtId="0" fontId="9" fillId="0" borderId="20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21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30" xfId="0" applyNumberFormat="1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31" xfId="0" applyFont="1" applyBorder="1" applyAlignment="1">
      <alignment/>
    </xf>
    <xf numFmtId="4" fontId="9" fillId="0" borderId="32" xfId="0" applyNumberFormat="1" applyFont="1" applyBorder="1" applyAlignment="1">
      <alignment/>
    </xf>
    <xf numFmtId="4" fontId="9" fillId="0" borderId="32" xfId="0" applyNumberFormat="1" applyFont="1" applyFill="1" applyBorder="1" applyAlignment="1">
      <alignment/>
    </xf>
    <xf numFmtId="4" fontId="9" fillId="0" borderId="38" xfId="0" applyNumberFormat="1" applyFont="1" applyBorder="1" applyAlignment="1">
      <alignment/>
    </xf>
    <xf numFmtId="0" fontId="14" fillId="0" borderId="13" xfId="0" applyFont="1" applyBorder="1" applyAlignment="1">
      <alignment/>
    </xf>
    <xf numFmtId="4" fontId="6" fillId="0" borderId="36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/>
    </xf>
    <xf numFmtId="4" fontId="3" fillId="0" borderId="36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3" fillId="0" borderId="30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3" fillId="0" borderId="36" xfId="0" applyNumberFormat="1" applyFont="1" applyBorder="1" applyAlignment="1">
      <alignment/>
    </xf>
    <xf numFmtId="4" fontId="13" fillId="0" borderId="40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0" fontId="12" fillId="0" borderId="23" xfId="0" applyFont="1" applyBorder="1" applyAlignment="1">
      <alignment horizontal="left"/>
    </xf>
    <xf numFmtId="4" fontId="9" fillId="0" borderId="14" xfId="0" applyNumberFormat="1" applyFont="1" applyFill="1" applyBorder="1" applyAlignment="1">
      <alignment wrapText="1"/>
    </xf>
    <xf numFmtId="4" fontId="9" fillId="0" borderId="15" xfId="0" applyNumberFormat="1" applyFont="1" applyFill="1" applyBorder="1" applyAlignment="1">
      <alignment wrapText="1"/>
    </xf>
    <xf numFmtId="4" fontId="9" fillId="0" borderId="15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9" fillId="0" borderId="39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/>
    </xf>
    <xf numFmtId="4" fontId="12" fillId="0" borderId="27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12" fillId="0" borderId="29" xfId="0" applyNumberFormat="1" applyFont="1" applyFill="1" applyBorder="1" applyAlignment="1">
      <alignment horizontal="center" wrapText="1"/>
    </xf>
    <xf numFmtId="4" fontId="12" fillId="0" borderId="39" xfId="0" applyNumberFormat="1" applyFont="1" applyFill="1" applyBorder="1" applyAlignment="1">
      <alignment horizontal="center" wrapText="1"/>
    </xf>
    <xf numFmtId="4" fontId="12" fillId="0" borderId="39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0" fontId="6" fillId="0" borderId="22" xfId="0" applyFont="1" applyBorder="1" applyAlignment="1">
      <alignment horizontal="left"/>
    </xf>
    <xf numFmtId="14" fontId="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4" fontId="6" fillId="0" borderId="36" xfId="0" applyNumberFormat="1" applyFont="1" applyBorder="1" applyAlignment="1">
      <alignment/>
    </xf>
    <xf numFmtId="4" fontId="9" fillId="0" borderId="14" xfId="0" applyNumberFormat="1" applyFont="1" applyFill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4" xfId="0" applyFont="1" applyFill="1" applyBorder="1" applyAlignment="1">
      <alignment horizontal="left"/>
    </xf>
    <xf numFmtId="4" fontId="14" fillId="0" borderId="28" xfId="0" applyNumberFormat="1" applyFont="1" applyFill="1" applyBorder="1" applyAlignment="1">
      <alignment wrapText="1"/>
    </xf>
    <xf numFmtId="183" fontId="3" fillId="0" borderId="36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30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1" fillId="0" borderId="40" xfId="0" applyNumberFormat="1" applyFont="1" applyBorder="1" applyAlignment="1">
      <alignment/>
    </xf>
    <xf numFmtId="183" fontId="1" fillId="0" borderId="39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32" xfId="0" applyNumberFormat="1" applyFont="1" applyBorder="1" applyAlignment="1">
      <alignment/>
    </xf>
    <xf numFmtId="183" fontId="4" fillId="0" borderId="40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183" fontId="3" fillId="0" borderId="30" xfId="0" applyNumberFormat="1" applyFont="1" applyBorder="1" applyAlignment="1">
      <alignment/>
    </xf>
    <xf numFmtId="183" fontId="3" fillId="0" borderId="41" xfId="0" applyNumberFormat="1" applyFont="1" applyBorder="1" applyAlignment="1">
      <alignment/>
    </xf>
    <xf numFmtId="183" fontId="3" fillId="0" borderId="11" xfId="0" applyNumberFormat="1" applyFont="1" applyFill="1" applyBorder="1" applyAlignment="1">
      <alignment/>
    </xf>
    <xf numFmtId="183" fontId="13" fillId="0" borderId="40" xfId="0" applyNumberFormat="1" applyFont="1" applyBorder="1" applyAlignment="1">
      <alignment/>
    </xf>
    <xf numFmtId="183" fontId="13" fillId="0" borderId="39" xfId="0" applyNumberFormat="1" applyFont="1" applyBorder="1" applyAlignment="1">
      <alignment/>
    </xf>
    <xf numFmtId="14" fontId="9" fillId="0" borderId="0" xfId="0" applyNumberFormat="1" applyFont="1" applyFill="1" applyAlignment="1">
      <alignment horizontal="left"/>
    </xf>
    <xf numFmtId="4" fontId="9" fillId="0" borderId="11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4" fillId="0" borderId="28" xfId="0" applyNumberFormat="1" applyFont="1" applyBorder="1" applyAlignment="1">
      <alignment/>
    </xf>
    <xf numFmtId="183" fontId="4" fillId="0" borderId="15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Fill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28" xfId="0" applyFont="1" applyBorder="1" applyAlignment="1">
      <alignment horizontal="center" wrapText="1"/>
    </xf>
    <xf numFmtId="4" fontId="12" fillId="0" borderId="36" xfId="0" applyNumberFormat="1" applyFont="1" applyFill="1" applyBorder="1" applyAlignment="1">
      <alignment/>
    </xf>
    <xf numFmtId="4" fontId="12" fillId="0" borderId="34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12" fillId="0" borderId="35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4" fontId="55" fillId="0" borderId="11" xfId="0" applyNumberFormat="1" applyFont="1" applyFill="1" applyBorder="1" applyAlignment="1">
      <alignment wrapText="1"/>
    </xf>
    <xf numFmtId="4" fontId="55" fillId="0" borderId="12" xfId="0" applyNumberFormat="1" applyFont="1" applyFill="1" applyBorder="1" applyAlignment="1">
      <alignment wrapText="1"/>
    </xf>
    <xf numFmtId="4" fontId="56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4" fontId="12" fillId="0" borderId="11" xfId="0" applyNumberFormat="1" applyFont="1" applyFill="1" applyBorder="1" applyAlignment="1">
      <alignment wrapText="1"/>
    </xf>
    <xf numFmtId="4" fontId="12" fillId="0" borderId="34" xfId="0" applyNumberFormat="1" applyFont="1" applyBorder="1" applyAlignment="1">
      <alignment/>
    </xf>
    <xf numFmtId="4" fontId="12" fillId="0" borderId="37" xfId="0" applyNumberFormat="1" applyFont="1" applyFill="1" applyBorder="1" applyAlignment="1">
      <alignment/>
    </xf>
    <xf numFmtId="4" fontId="12" fillId="0" borderId="42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 wrapText="1"/>
    </xf>
    <xf numFmtId="4" fontId="6" fillId="33" borderId="11" xfId="0" applyNumberFormat="1" applyFont="1" applyFill="1" applyBorder="1" applyAlignment="1">
      <alignment/>
    </xf>
    <xf numFmtId="4" fontId="12" fillId="0" borderId="39" xfId="0" applyNumberFormat="1" applyFont="1" applyFill="1" applyBorder="1" applyAlignment="1">
      <alignment horizontal="center" wrapText="1"/>
    </xf>
    <xf numFmtId="4" fontId="14" fillId="0" borderId="28" xfId="0" applyNumberFormat="1" applyFont="1" applyFill="1" applyBorder="1" applyAlignment="1">
      <alignment/>
    </xf>
    <xf numFmtId="0" fontId="9" fillId="0" borderId="43" xfId="0" applyFont="1" applyBorder="1" applyAlignment="1">
      <alignment/>
    </xf>
    <xf numFmtId="0" fontId="10" fillId="0" borderId="39" xfId="0" applyFont="1" applyBorder="1" applyAlignment="1">
      <alignment/>
    </xf>
    <xf numFmtId="0" fontId="9" fillId="0" borderId="39" xfId="0" applyFont="1" applyBorder="1" applyAlignment="1">
      <alignment/>
    </xf>
    <xf numFmtId="4" fontId="9" fillId="0" borderId="44" xfId="0" applyNumberFormat="1" applyFont="1" applyBorder="1" applyAlignment="1">
      <alignment/>
    </xf>
    <xf numFmtId="0" fontId="12" fillId="0" borderId="39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49" fontId="6" fillId="0" borderId="26" xfId="0" applyNumberFormat="1" applyFont="1" applyBorder="1" applyAlignment="1">
      <alignment/>
    </xf>
    <xf numFmtId="0" fontId="6" fillId="0" borderId="27" xfId="0" applyFont="1" applyFill="1" applyBorder="1" applyAlignment="1">
      <alignment wrapText="1"/>
    </xf>
    <xf numFmtId="4" fontId="6" fillId="0" borderId="37" xfId="0" applyNumberFormat="1" applyFont="1" applyFill="1" applyBorder="1" applyAlignment="1">
      <alignment wrapText="1"/>
    </xf>
    <xf numFmtId="4" fontId="6" fillId="0" borderId="26" xfId="0" applyNumberFormat="1" applyFont="1" applyFill="1" applyBorder="1" applyAlignment="1">
      <alignment wrapText="1"/>
    </xf>
    <xf numFmtId="4" fontId="12" fillId="0" borderId="26" xfId="0" applyNumberFormat="1" applyFont="1" applyFill="1" applyBorder="1" applyAlignment="1">
      <alignment wrapText="1"/>
    </xf>
    <xf numFmtId="4" fontId="12" fillId="0" borderId="27" xfId="0" applyNumberFormat="1" applyFont="1" applyFill="1" applyBorder="1" applyAlignment="1">
      <alignment wrapText="1"/>
    </xf>
    <xf numFmtId="4" fontId="12" fillId="0" borderId="22" xfId="0" applyNumberFormat="1" applyFont="1" applyFill="1" applyBorder="1" applyAlignment="1">
      <alignment wrapText="1"/>
    </xf>
    <xf numFmtId="4" fontId="6" fillId="0" borderId="24" xfId="0" applyNumberFormat="1" applyFont="1" applyBorder="1" applyAlignment="1">
      <alignment/>
    </xf>
    <xf numFmtId="4" fontId="12" fillId="0" borderId="45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0" fontId="6" fillId="0" borderId="46" xfId="0" applyFont="1" applyBorder="1" applyAlignment="1">
      <alignment/>
    </xf>
    <xf numFmtId="0" fontId="6" fillId="0" borderId="41" xfId="0" applyFont="1" applyBorder="1" applyAlignment="1">
      <alignment/>
    </xf>
    <xf numFmtId="49" fontId="6" fillId="0" borderId="41" xfId="0" applyNumberFormat="1" applyFont="1" applyBorder="1" applyAlignment="1">
      <alignment/>
    </xf>
    <xf numFmtId="4" fontId="6" fillId="0" borderId="47" xfId="0" applyNumberFormat="1" applyFont="1" applyFill="1" applyBorder="1" applyAlignment="1">
      <alignment wrapText="1"/>
    </xf>
    <xf numFmtId="4" fontId="6" fillId="0" borderId="48" xfId="0" applyNumberFormat="1" applyFont="1" applyFill="1" applyBorder="1" applyAlignment="1">
      <alignment wrapText="1"/>
    </xf>
    <xf numFmtId="4" fontId="6" fillId="0" borderId="49" xfId="0" applyNumberFormat="1" applyFont="1" applyFill="1" applyBorder="1" applyAlignment="1">
      <alignment wrapText="1"/>
    </xf>
    <xf numFmtId="4" fontId="6" fillId="0" borderId="49" xfId="0" applyNumberFormat="1" applyFont="1" applyFill="1" applyBorder="1" applyAlignment="1">
      <alignment wrapText="1"/>
    </xf>
    <xf numFmtId="4" fontId="6" fillId="0" borderId="50" xfId="0" applyNumberFormat="1" applyFont="1" applyFill="1" applyBorder="1" applyAlignment="1">
      <alignment wrapText="1"/>
    </xf>
    <xf numFmtId="4" fontId="6" fillId="0" borderId="45" xfId="0" applyNumberFormat="1" applyFont="1" applyFill="1" applyBorder="1" applyAlignment="1">
      <alignment wrapText="1"/>
    </xf>
    <xf numFmtId="4" fontId="12" fillId="0" borderId="45" xfId="0" applyNumberFormat="1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51" xfId="0" applyFont="1" applyBorder="1" applyAlignment="1">
      <alignment horizontal="left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38" xfId="0" applyFont="1" applyBorder="1" applyAlignment="1">
      <alignment horizontal="left"/>
    </xf>
    <xf numFmtId="49" fontId="6" fillId="0" borderId="41" xfId="0" applyNumberFormat="1" applyFont="1" applyBorder="1" applyAlignment="1">
      <alignment/>
    </xf>
    <xf numFmtId="0" fontId="6" fillId="0" borderId="51" xfId="0" applyFont="1" applyBorder="1" applyAlignment="1">
      <alignment horizontal="left"/>
    </xf>
    <xf numFmtId="4" fontId="12" fillId="0" borderId="25" xfId="0" applyNumberFormat="1" applyFont="1" applyFill="1" applyBorder="1" applyAlignment="1">
      <alignment/>
    </xf>
    <xf numFmtId="4" fontId="12" fillId="0" borderId="26" xfId="0" applyNumberFormat="1" applyFont="1" applyFill="1" applyBorder="1" applyAlignment="1">
      <alignment/>
    </xf>
    <xf numFmtId="4" fontId="12" fillId="0" borderId="27" xfId="0" applyNumberFormat="1" applyFont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22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/>
    </xf>
    <xf numFmtId="4" fontId="12" fillId="0" borderId="23" xfId="0" applyNumberFormat="1" applyFont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12" fillId="0" borderId="24" xfId="0" applyNumberFormat="1" applyFont="1" applyBorder="1" applyAlignment="1">
      <alignment/>
    </xf>
    <xf numFmtId="4" fontId="12" fillId="0" borderId="24" xfId="0" applyNumberFormat="1" applyFont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0" borderId="52" xfId="0" applyNumberFormat="1" applyFont="1" applyFill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0" borderId="52" xfId="0" applyNumberFormat="1" applyFont="1" applyFill="1" applyBorder="1" applyAlignment="1">
      <alignment/>
    </xf>
    <xf numFmtId="4" fontId="6" fillId="0" borderId="51" xfId="0" applyNumberFormat="1" applyFont="1" applyBorder="1" applyAlignment="1">
      <alignment/>
    </xf>
    <xf numFmtId="4" fontId="12" fillId="0" borderId="23" xfId="0" applyNumberFormat="1" applyFont="1" applyBorder="1" applyAlignment="1">
      <alignment/>
    </xf>
    <xf numFmtId="0" fontId="9" fillId="0" borderId="25" xfId="0" applyFont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23" xfId="0" applyNumberFormat="1" applyFont="1" applyBorder="1" applyAlignment="1">
      <alignment/>
    </xf>
    <xf numFmtId="0" fontId="9" fillId="0" borderId="53" xfId="0" applyFont="1" applyBorder="1" applyAlignment="1">
      <alignment/>
    </xf>
    <xf numFmtId="4" fontId="9" fillId="0" borderId="29" xfId="0" applyNumberFormat="1" applyFont="1" applyBorder="1" applyAlignment="1">
      <alignment/>
    </xf>
    <xf numFmtId="4" fontId="9" fillId="0" borderId="29" xfId="0" applyNumberFormat="1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4" fontId="12" fillId="0" borderId="46" xfId="0" applyNumberFormat="1" applyFont="1" applyFill="1" applyBorder="1" applyAlignment="1">
      <alignment/>
    </xf>
    <xf numFmtId="4" fontId="12" fillId="0" borderId="41" xfId="0" applyNumberFormat="1" applyFont="1" applyFill="1" applyBorder="1" applyAlignment="1">
      <alignment/>
    </xf>
    <xf numFmtId="4" fontId="12" fillId="0" borderId="52" xfId="0" applyNumberFormat="1" applyFont="1" applyFill="1" applyBorder="1" applyAlignment="1">
      <alignment/>
    </xf>
    <xf numFmtId="4" fontId="12" fillId="0" borderId="41" xfId="0" applyNumberFormat="1" applyFont="1" applyFill="1" applyBorder="1" applyAlignment="1">
      <alignment/>
    </xf>
    <xf numFmtId="4" fontId="12" fillId="0" borderId="51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15" xfId="0" applyNumberFormat="1" applyFont="1" applyBorder="1" applyAlignment="1">
      <alignment/>
    </xf>
    <xf numFmtId="4" fontId="12" fillId="0" borderId="54" xfId="0" applyNumberFormat="1" applyFont="1" applyBorder="1" applyAlignment="1">
      <alignment/>
    </xf>
    <xf numFmtId="4" fontId="12" fillId="0" borderId="37" xfId="0" applyNumberFormat="1" applyFont="1" applyBorder="1" applyAlignment="1">
      <alignment/>
    </xf>
    <xf numFmtId="4" fontId="12" fillId="0" borderId="37" xfId="0" applyNumberFormat="1" applyFont="1" applyBorder="1" applyAlignment="1">
      <alignment/>
    </xf>
    <xf numFmtId="4" fontId="12" fillId="0" borderId="26" xfId="0" applyNumberFormat="1" applyFont="1" applyBorder="1" applyAlignment="1">
      <alignment/>
    </xf>
    <xf numFmtId="4" fontId="12" fillId="0" borderId="27" xfId="0" applyNumberFormat="1" applyFont="1" applyBorder="1" applyAlignment="1">
      <alignment/>
    </xf>
    <xf numFmtId="4" fontId="6" fillId="0" borderId="55" xfId="0" applyNumberFormat="1" applyFont="1" applyBorder="1" applyAlignment="1">
      <alignment/>
    </xf>
    <xf numFmtId="4" fontId="6" fillId="0" borderId="56" xfId="0" applyNumberFormat="1" applyFont="1" applyFill="1" applyBorder="1" applyAlignment="1">
      <alignment/>
    </xf>
    <xf numFmtId="4" fontId="12" fillId="0" borderId="56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4" fontId="12" fillId="0" borderId="56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12" fillId="0" borderId="54" xfId="0" applyNumberFormat="1" applyFont="1" applyFill="1" applyBorder="1" applyAlignment="1">
      <alignment wrapText="1"/>
    </xf>
    <xf numFmtId="4" fontId="12" fillId="0" borderId="37" xfId="0" applyNumberFormat="1" applyFont="1" applyFill="1" applyBorder="1" applyAlignment="1">
      <alignment wrapText="1"/>
    </xf>
    <xf numFmtId="4" fontId="12" fillId="33" borderId="26" xfId="0" applyNumberFormat="1" applyFont="1" applyFill="1" applyBorder="1" applyAlignment="1">
      <alignment wrapText="1"/>
    </xf>
    <xf numFmtId="4" fontId="6" fillId="0" borderId="56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6" fillId="0" borderId="56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12" fillId="0" borderId="56" xfId="0" applyNumberFormat="1" applyFont="1" applyFill="1" applyBorder="1" applyAlignment="1">
      <alignment wrapText="1"/>
    </xf>
    <xf numFmtId="4" fontId="12" fillId="0" borderId="23" xfId="0" applyNumberFormat="1" applyFont="1" applyFill="1" applyBorder="1" applyAlignment="1">
      <alignment wrapText="1"/>
    </xf>
    <xf numFmtId="4" fontId="6" fillId="0" borderId="56" xfId="0" applyNumberFormat="1" applyFont="1" applyFill="1" applyBorder="1" applyAlignment="1">
      <alignment wrapText="1"/>
    </xf>
    <xf numFmtId="4" fontId="6" fillId="0" borderId="57" xfId="0" applyNumberFormat="1" applyFont="1" applyFill="1" applyBorder="1" applyAlignment="1">
      <alignment wrapText="1"/>
    </xf>
    <xf numFmtId="4" fontId="6" fillId="0" borderId="52" xfId="0" applyNumberFormat="1" applyFont="1" applyFill="1" applyBorder="1" applyAlignment="1">
      <alignment wrapText="1"/>
    </xf>
    <xf numFmtId="4" fontId="6" fillId="0" borderId="41" xfId="0" applyNumberFormat="1" applyFont="1" applyFill="1" applyBorder="1" applyAlignment="1">
      <alignment wrapText="1"/>
    </xf>
    <xf numFmtId="4" fontId="6" fillId="0" borderId="41" xfId="0" applyNumberFormat="1" applyFont="1" applyFill="1" applyBorder="1" applyAlignment="1">
      <alignment wrapText="1"/>
    </xf>
    <xf numFmtId="0" fontId="10" fillId="0" borderId="33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40" xfId="0" applyFont="1" applyBorder="1" applyAlignment="1">
      <alignment/>
    </xf>
    <xf numFmtId="4" fontId="12" fillId="0" borderId="59" xfId="0" applyNumberFormat="1" applyFont="1" applyFill="1" applyBorder="1" applyAlignment="1">
      <alignment/>
    </xf>
    <xf numFmtId="0" fontId="6" fillId="0" borderId="53" xfId="0" applyFont="1" applyBorder="1" applyAlignment="1">
      <alignment/>
    </xf>
    <xf numFmtId="0" fontId="6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44" xfId="0" applyFont="1" applyBorder="1" applyAlignment="1">
      <alignment horizontal="left"/>
    </xf>
    <xf numFmtId="4" fontId="6" fillId="0" borderId="6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/>
    </xf>
    <xf numFmtId="0" fontId="9" fillId="0" borderId="61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left" vertical="center" wrapText="1"/>
    </xf>
    <xf numFmtId="0" fontId="9" fillId="0" borderId="65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9" fillId="0" borderId="6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" fontId="10" fillId="0" borderId="33" xfId="0" applyNumberFormat="1" applyFont="1" applyBorder="1" applyAlignment="1">
      <alignment horizontal="center"/>
    </xf>
    <xf numFmtId="4" fontId="10" fillId="0" borderId="40" xfId="0" applyNumberFormat="1" applyFont="1" applyBorder="1" applyAlignment="1">
      <alignment horizontal="center"/>
    </xf>
    <xf numFmtId="4" fontId="10" fillId="0" borderId="62" xfId="0" applyNumberFormat="1" applyFont="1" applyBorder="1" applyAlignment="1">
      <alignment horizontal="center"/>
    </xf>
    <xf numFmtId="4" fontId="10" fillId="0" borderId="63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7.8515625" style="0" customWidth="1"/>
    <col min="2" max="2" width="27.7109375" style="0" customWidth="1"/>
    <col min="3" max="3" width="12.28125" style="0" customWidth="1"/>
    <col min="4" max="4" width="11.7109375" style="0" customWidth="1"/>
    <col min="5" max="5" width="12.28125" style="0" customWidth="1"/>
    <col min="6" max="6" width="12.57421875" style="0" customWidth="1"/>
    <col min="7" max="7" width="12.00390625" style="0" customWidth="1"/>
    <col min="8" max="8" width="13.28125" style="0" customWidth="1"/>
    <col min="9" max="9" width="12.28125" style="0" customWidth="1"/>
  </cols>
  <sheetData>
    <row r="1" spans="1:9" ht="25.5" customHeight="1" thickBot="1">
      <c r="A1" s="25" t="s">
        <v>81</v>
      </c>
      <c r="B1" s="26" t="s">
        <v>48</v>
      </c>
      <c r="C1" s="27" t="s">
        <v>159</v>
      </c>
      <c r="D1" s="27" t="s">
        <v>170</v>
      </c>
      <c r="E1" s="27" t="s">
        <v>136</v>
      </c>
      <c r="F1" s="232" t="s">
        <v>171</v>
      </c>
      <c r="G1" s="70" t="s">
        <v>145</v>
      </c>
      <c r="H1" s="70" t="s">
        <v>163</v>
      </c>
      <c r="I1" s="221" t="s">
        <v>188</v>
      </c>
    </row>
    <row r="2" spans="1:9" ht="15" customHeight="1">
      <c r="A2" s="28">
        <v>111</v>
      </c>
      <c r="B2" s="1" t="s">
        <v>0</v>
      </c>
      <c r="C2" s="87">
        <v>1318624.12</v>
      </c>
      <c r="D2" s="87">
        <v>1733364.71</v>
      </c>
      <c r="E2" s="197">
        <v>1835000</v>
      </c>
      <c r="F2" s="162">
        <v>1842700</v>
      </c>
      <c r="G2" s="197">
        <v>1900000</v>
      </c>
      <c r="H2" s="203">
        <v>1950000</v>
      </c>
      <c r="I2" s="209">
        <v>1950000</v>
      </c>
    </row>
    <row r="3" spans="1:9" ht="15" customHeight="1">
      <c r="A3" s="30">
        <v>121</v>
      </c>
      <c r="B3" s="2" t="s">
        <v>4</v>
      </c>
      <c r="C3" s="179">
        <v>98253.93</v>
      </c>
      <c r="D3" s="179">
        <v>91554.51</v>
      </c>
      <c r="E3" s="162">
        <v>97000</v>
      </c>
      <c r="F3" s="162">
        <v>97000</v>
      </c>
      <c r="G3" s="162">
        <v>98000</v>
      </c>
      <c r="H3" s="203">
        <v>98000</v>
      </c>
      <c r="I3" s="204">
        <v>98000</v>
      </c>
    </row>
    <row r="4" spans="1:9" ht="15" customHeight="1">
      <c r="A4" s="220">
        <v>133015</v>
      </c>
      <c r="B4" s="2" t="s">
        <v>155</v>
      </c>
      <c r="C4" s="88">
        <v>131722.24</v>
      </c>
      <c r="D4" s="88">
        <v>229964</v>
      </c>
      <c r="E4" s="88">
        <v>140000</v>
      </c>
      <c r="F4" s="162">
        <v>140000</v>
      </c>
      <c r="G4" s="88">
        <v>120000</v>
      </c>
      <c r="H4" s="204">
        <v>120000</v>
      </c>
      <c r="I4" s="204">
        <v>120000</v>
      </c>
    </row>
    <row r="5" spans="1:9" ht="15" customHeight="1" thickBot="1">
      <c r="A5" s="30">
        <v>133</v>
      </c>
      <c r="B5" s="2" t="s">
        <v>156</v>
      </c>
      <c r="C5" s="88">
        <v>122574.52</v>
      </c>
      <c r="D5" s="88">
        <v>173211.89</v>
      </c>
      <c r="E5" s="162">
        <v>225000</v>
      </c>
      <c r="F5" s="162">
        <v>225000</v>
      </c>
      <c r="G5" s="162">
        <v>290000</v>
      </c>
      <c r="H5" s="205">
        <v>290000</v>
      </c>
      <c r="I5" s="210">
        <v>290000</v>
      </c>
    </row>
    <row r="6" spans="1:9" ht="15" customHeight="1" thickBot="1">
      <c r="A6" s="6"/>
      <c r="B6" s="7" t="s">
        <v>5</v>
      </c>
      <c r="C6" s="89">
        <f aca="true" t="shared" si="0" ref="C6:I6">SUM(C2:C5)</f>
        <v>1671174.81</v>
      </c>
      <c r="D6" s="89">
        <f t="shared" si="0"/>
        <v>2228095.11</v>
      </c>
      <c r="E6" s="89">
        <f t="shared" si="0"/>
        <v>2297000</v>
      </c>
      <c r="F6" s="164">
        <f t="shared" si="0"/>
        <v>2304700</v>
      </c>
      <c r="G6" s="170">
        <f t="shared" si="0"/>
        <v>2408000</v>
      </c>
      <c r="H6" s="207">
        <f t="shared" si="0"/>
        <v>2458000</v>
      </c>
      <c r="I6" s="208">
        <f t="shared" si="0"/>
        <v>2458000</v>
      </c>
    </row>
    <row r="7" spans="1:9" ht="15" customHeight="1">
      <c r="A7" s="28">
        <v>211</v>
      </c>
      <c r="B7" s="3" t="s">
        <v>95</v>
      </c>
      <c r="C7" s="87"/>
      <c r="D7" s="87">
        <v>691.75</v>
      </c>
      <c r="E7" s="162"/>
      <c r="F7" s="162"/>
      <c r="G7" s="162"/>
      <c r="H7" s="203"/>
      <c r="I7" s="209"/>
    </row>
    <row r="8" spans="1:9" ht="15" customHeight="1">
      <c r="A8" s="28">
        <v>212</v>
      </c>
      <c r="B8" s="3" t="s">
        <v>6</v>
      </c>
      <c r="C8" s="87">
        <v>37493.33</v>
      </c>
      <c r="D8" s="87">
        <v>37737.8</v>
      </c>
      <c r="E8" s="162">
        <v>37000</v>
      </c>
      <c r="F8" s="162">
        <v>37000</v>
      </c>
      <c r="G8" s="162">
        <v>37000</v>
      </c>
      <c r="H8" s="203">
        <v>35000</v>
      </c>
      <c r="I8" s="204">
        <v>35000</v>
      </c>
    </row>
    <row r="9" spans="1:9" ht="15" customHeight="1">
      <c r="A9" s="28">
        <v>212.223</v>
      </c>
      <c r="B9" s="3" t="s">
        <v>80</v>
      </c>
      <c r="C9" s="87">
        <v>166015.34</v>
      </c>
      <c r="D9" s="87">
        <v>141066.11</v>
      </c>
      <c r="E9" s="197">
        <v>68500</v>
      </c>
      <c r="F9" s="162">
        <v>68500</v>
      </c>
      <c r="G9" s="197">
        <v>79500</v>
      </c>
      <c r="H9" s="203">
        <v>80000</v>
      </c>
      <c r="I9" s="204">
        <v>80000</v>
      </c>
    </row>
    <row r="10" spans="1:9" ht="15" customHeight="1">
      <c r="A10" s="30">
        <v>221</v>
      </c>
      <c r="B10" s="2" t="s">
        <v>7</v>
      </c>
      <c r="C10" s="88">
        <v>24544</v>
      </c>
      <c r="D10" s="88">
        <v>24467</v>
      </c>
      <c r="E10" s="162">
        <v>25000</v>
      </c>
      <c r="F10" s="165">
        <v>25000</v>
      </c>
      <c r="G10" s="162">
        <v>25000</v>
      </c>
      <c r="H10" s="203">
        <v>25000</v>
      </c>
      <c r="I10" s="204">
        <v>25000</v>
      </c>
    </row>
    <row r="11" spans="1:9" ht="15" customHeight="1">
      <c r="A11" s="30">
        <v>222</v>
      </c>
      <c r="B11" s="2" t="s">
        <v>8</v>
      </c>
      <c r="C11" s="88">
        <v>0</v>
      </c>
      <c r="D11" s="88">
        <v>4836</v>
      </c>
      <c r="E11" s="162"/>
      <c r="F11" s="162"/>
      <c r="G11" s="162"/>
      <c r="H11" s="203"/>
      <c r="I11" s="204"/>
    </row>
    <row r="12" spans="1:9" ht="15" customHeight="1">
      <c r="A12" s="30">
        <v>223</v>
      </c>
      <c r="B12" s="2" t="s">
        <v>9</v>
      </c>
      <c r="C12" s="88">
        <v>8332.03</v>
      </c>
      <c r="D12" s="88">
        <v>18204.65</v>
      </c>
      <c r="E12" s="162">
        <v>30000</v>
      </c>
      <c r="F12" s="162">
        <v>30000</v>
      </c>
      <c r="G12" s="162">
        <v>25000</v>
      </c>
      <c r="H12" s="203">
        <v>32000</v>
      </c>
      <c r="I12" s="204">
        <v>32000</v>
      </c>
    </row>
    <row r="13" spans="1:9" ht="15" customHeight="1">
      <c r="A13" s="30">
        <v>242</v>
      </c>
      <c r="B13" s="2" t="s">
        <v>10</v>
      </c>
      <c r="C13" s="88">
        <v>0</v>
      </c>
      <c r="D13" s="88"/>
      <c r="E13" s="162"/>
      <c r="F13" s="165"/>
      <c r="G13" s="162"/>
      <c r="H13" s="203"/>
      <c r="I13" s="204"/>
    </row>
    <row r="14" spans="1:9" ht="15" customHeight="1" thickBot="1">
      <c r="A14" s="32">
        <v>292.291</v>
      </c>
      <c r="B14" s="4" t="s">
        <v>11</v>
      </c>
      <c r="C14" s="90">
        <v>10502.83</v>
      </c>
      <c r="D14" s="90">
        <v>6708.91</v>
      </c>
      <c r="E14" s="162">
        <v>11000</v>
      </c>
      <c r="F14" s="166">
        <v>11000</v>
      </c>
      <c r="G14" s="162">
        <v>10000</v>
      </c>
      <c r="H14" s="205">
        <v>10000</v>
      </c>
      <c r="I14" s="206">
        <v>10000</v>
      </c>
    </row>
    <row r="15" spans="1:9" ht="15" customHeight="1" thickBot="1">
      <c r="A15" s="6"/>
      <c r="B15" s="7" t="s">
        <v>12</v>
      </c>
      <c r="C15" s="89">
        <f aca="true" t="shared" si="1" ref="C15:I15">SUM(C7:C14)</f>
        <v>246887.52999999997</v>
      </c>
      <c r="D15" s="89">
        <f t="shared" si="1"/>
        <v>233712.21999999997</v>
      </c>
      <c r="E15" s="89">
        <f t="shared" si="1"/>
        <v>171500</v>
      </c>
      <c r="F15" s="164">
        <f>SUM(F7:F14)</f>
        <v>171500</v>
      </c>
      <c r="G15" s="170">
        <f t="shared" si="1"/>
        <v>176500</v>
      </c>
      <c r="H15" s="207">
        <f t="shared" si="1"/>
        <v>182000</v>
      </c>
      <c r="I15" s="208">
        <f t="shared" si="1"/>
        <v>182000</v>
      </c>
    </row>
    <row r="16" spans="1:9" ht="15" customHeight="1">
      <c r="A16" s="28">
        <v>311</v>
      </c>
      <c r="B16" s="3" t="s">
        <v>16</v>
      </c>
      <c r="C16" s="87">
        <v>7500</v>
      </c>
      <c r="D16" s="87">
        <v>8500</v>
      </c>
      <c r="E16" s="162"/>
      <c r="F16" s="165">
        <v>7000</v>
      </c>
      <c r="G16" s="162"/>
      <c r="H16" s="203"/>
      <c r="I16" s="209"/>
    </row>
    <row r="17" spans="1:9" ht="15" customHeight="1">
      <c r="A17" s="30">
        <v>312</v>
      </c>
      <c r="B17" s="2" t="s">
        <v>13</v>
      </c>
      <c r="C17" s="88">
        <v>586789</v>
      </c>
      <c r="D17" s="88">
        <v>746769</v>
      </c>
      <c r="E17" s="162">
        <v>821400</v>
      </c>
      <c r="F17" s="197">
        <v>840152</v>
      </c>
      <c r="G17" s="162">
        <v>858600</v>
      </c>
      <c r="H17" s="203">
        <v>900000</v>
      </c>
      <c r="I17" s="204">
        <v>900000</v>
      </c>
    </row>
    <row r="18" spans="1:9" ht="15" customHeight="1">
      <c r="A18" s="30">
        <v>312</v>
      </c>
      <c r="B18" s="2" t="s">
        <v>121</v>
      </c>
      <c r="C18" s="88">
        <v>10746.14</v>
      </c>
      <c r="D18" s="88">
        <v>62494.3</v>
      </c>
      <c r="E18" s="162">
        <v>107000</v>
      </c>
      <c r="F18" s="162">
        <v>108928</v>
      </c>
      <c r="G18" s="162">
        <v>124600</v>
      </c>
      <c r="H18" s="203">
        <v>100000</v>
      </c>
      <c r="I18" s="204">
        <v>100000</v>
      </c>
    </row>
    <row r="19" spans="1:9" ht="15" customHeight="1">
      <c r="A19" s="83">
        <v>312</v>
      </c>
      <c r="B19" s="2" t="s">
        <v>173</v>
      </c>
      <c r="C19" s="88">
        <v>1545.58</v>
      </c>
      <c r="D19" s="88">
        <v>5054.28</v>
      </c>
      <c r="E19" s="88">
        <v>5400</v>
      </c>
      <c r="F19" s="88">
        <v>13471</v>
      </c>
      <c r="G19" s="88">
        <v>7294</v>
      </c>
      <c r="H19" s="204">
        <v>5400</v>
      </c>
      <c r="I19" s="204">
        <v>5400</v>
      </c>
    </row>
    <row r="20" spans="1:9" ht="15" customHeight="1" thickBot="1">
      <c r="A20" s="81">
        <v>312</v>
      </c>
      <c r="B20" s="82" t="s">
        <v>172</v>
      </c>
      <c r="C20" s="91">
        <v>0</v>
      </c>
      <c r="D20" s="91">
        <v>156437</v>
      </c>
      <c r="E20" s="162"/>
      <c r="F20" s="166">
        <v>4016</v>
      </c>
      <c r="G20" s="162"/>
      <c r="H20" s="205"/>
      <c r="I20" s="210"/>
    </row>
    <row r="21" spans="1:9" ht="15" customHeight="1" thickBot="1">
      <c r="A21" s="6"/>
      <c r="B21" s="7" t="s">
        <v>14</v>
      </c>
      <c r="C21" s="89">
        <f aca="true" t="shared" si="2" ref="C21:I21">SUM(C16:C20)</f>
        <v>606580.72</v>
      </c>
      <c r="D21" s="89">
        <f t="shared" si="2"/>
        <v>979254.5800000001</v>
      </c>
      <c r="E21" s="89">
        <f t="shared" si="2"/>
        <v>933800</v>
      </c>
      <c r="F21" s="164">
        <f t="shared" si="2"/>
        <v>973567</v>
      </c>
      <c r="G21" s="170">
        <f t="shared" si="2"/>
        <v>990494</v>
      </c>
      <c r="H21" s="207">
        <f t="shared" si="2"/>
        <v>1005400</v>
      </c>
      <c r="I21" s="208">
        <f t="shared" si="2"/>
        <v>1005400</v>
      </c>
    </row>
    <row r="22" spans="1:9" ht="15" customHeight="1" thickBot="1">
      <c r="A22" s="34"/>
      <c r="B22" s="35" t="s">
        <v>15</v>
      </c>
      <c r="C22" s="92">
        <f>C6+C15+C21</f>
        <v>2524643.06</v>
      </c>
      <c r="D22" s="92">
        <f aca="true" t="shared" si="3" ref="D22:I22">SUM(D6+D15+D21)</f>
        <v>3441061.91</v>
      </c>
      <c r="E22" s="92">
        <f t="shared" si="3"/>
        <v>3402300</v>
      </c>
      <c r="F22" s="167">
        <f t="shared" si="3"/>
        <v>3449767</v>
      </c>
      <c r="G22" s="171">
        <f t="shared" si="3"/>
        <v>3574994</v>
      </c>
      <c r="H22" s="211">
        <f t="shared" si="3"/>
        <v>3645400</v>
      </c>
      <c r="I22" s="212">
        <f t="shared" si="3"/>
        <v>3645400</v>
      </c>
    </row>
    <row r="23" spans="1:9" ht="15" customHeight="1" thickBot="1">
      <c r="A23" s="36">
        <v>320</v>
      </c>
      <c r="B23" s="5" t="s">
        <v>17</v>
      </c>
      <c r="C23" s="93">
        <v>231500</v>
      </c>
      <c r="D23" s="93">
        <v>419900</v>
      </c>
      <c r="E23" s="93"/>
      <c r="F23" s="168">
        <v>336330</v>
      </c>
      <c r="G23" s="168"/>
      <c r="H23" s="213"/>
      <c r="I23" s="214"/>
    </row>
    <row r="24" spans="1:9" ht="15" customHeight="1" thickBot="1">
      <c r="A24" s="17"/>
      <c r="B24" s="35" t="s">
        <v>1</v>
      </c>
      <c r="C24" s="92">
        <f aca="true" t="shared" si="4" ref="C24:I24">SUM(C23:C23)</f>
        <v>231500</v>
      </c>
      <c r="D24" s="92">
        <f t="shared" si="4"/>
        <v>419900</v>
      </c>
      <c r="E24" s="92">
        <f t="shared" si="4"/>
        <v>0</v>
      </c>
      <c r="F24" s="167">
        <f t="shared" si="4"/>
        <v>336330</v>
      </c>
      <c r="G24" s="167">
        <f t="shared" si="4"/>
        <v>0</v>
      </c>
      <c r="H24" s="226">
        <f t="shared" si="4"/>
        <v>0</v>
      </c>
      <c r="I24" s="227">
        <f t="shared" si="4"/>
        <v>0</v>
      </c>
    </row>
    <row r="25" spans="1:9" ht="15" customHeight="1">
      <c r="A25" s="222">
        <v>453</v>
      </c>
      <c r="B25" s="223" t="s">
        <v>129</v>
      </c>
      <c r="C25" s="87">
        <v>37720</v>
      </c>
      <c r="D25" s="87">
        <v>14030.06</v>
      </c>
      <c r="E25" s="224"/>
      <c r="F25" s="87">
        <v>35236</v>
      </c>
      <c r="G25" s="224">
        <v>7000</v>
      </c>
      <c r="H25" s="225"/>
      <c r="I25" s="225"/>
    </row>
    <row r="26" spans="1:9" ht="15" customHeight="1">
      <c r="A26" s="222">
        <v>454</v>
      </c>
      <c r="B26" s="223" t="s">
        <v>183</v>
      </c>
      <c r="C26" s="87"/>
      <c r="D26" s="87"/>
      <c r="E26" s="224"/>
      <c r="F26" s="87"/>
      <c r="G26" s="224">
        <v>490000</v>
      </c>
      <c r="H26" s="225"/>
      <c r="I26" s="225"/>
    </row>
    <row r="27" spans="1:9" ht="15" customHeight="1">
      <c r="A27" s="194">
        <v>454</v>
      </c>
      <c r="B27" s="5" t="s">
        <v>184</v>
      </c>
      <c r="C27" s="195">
        <v>387352.64</v>
      </c>
      <c r="D27" s="195">
        <v>225336.32</v>
      </c>
      <c r="E27" s="117">
        <v>204500</v>
      </c>
      <c r="F27" s="117">
        <v>323200</v>
      </c>
      <c r="G27" s="117">
        <v>398568</v>
      </c>
      <c r="H27" s="215"/>
      <c r="I27" s="215"/>
    </row>
    <row r="28" spans="1:9" ht="15" customHeight="1">
      <c r="A28" s="194">
        <v>456</v>
      </c>
      <c r="B28" s="5" t="s">
        <v>154</v>
      </c>
      <c r="C28" s="195">
        <v>21716</v>
      </c>
      <c r="D28" s="195">
        <v>4</v>
      </c>
      <c r="E28" s="195">
        <v>20</v>
      </c>
      <c r="F28" s="195">
        <v>12020</v>
      </c>
      <c r="G28" s="195">
        <v>40</v>
      </c>
      <c r="H28" s="215">
        <v>50</v>
      </c>
      <c r="I28" s="215">
        <v>50</v>
      </c>
    </row>
    <row r="29" spans="1:9" ht="15" customHeight="1" thickBot="1">
      <c r="A29" s="228">
        <v>513</v>
      </c>
      <c r="B29" s="229" t="s">
        <v>153</v>
      </c>
      <c r="C29" s="230">
        <v>245860.73</v>
      </c>
      <c r="D29" s="230">
        <v>83788.78</v>
      </c>
      <c r="E29" s="230"/>
      <c r="F29" s="230">
        <v>105511</v>
      </c>
      <c r="G29" s="230"/>
      <c r="H29" s="231"/>
      <c r="I29" s="231"/>
    </row>
    <row r="30" spans="1:9" ht="15" customHeight="1" thickBot="1">
      <c r="A30" s="34"/>
      <c r="B30" s="35" t="s">
        <v>2</v>
      </c>
      <c r="C30" s="92">
        <f>SUM(C25:C29)</f>
        <v>692649.37</v>
      </c>
      <c r="D30" s="92">
        <f>SUM(D25:D29)</f>
        <v>323159.16000000003</v>
      </c>
      <c r="E30" s="92">
        <f>SUM(E25:E29)</f>
        <v>204520</v>
      </c>
      <c r="F30" s="167">
        <f>SUM(F25:F29)</f>
        <v>475967</v>
      </c>
      <c r="G30" s="167">
        <f>SUM(G25:G29)</f>
        <v>895608</v>
      </c>
      <c r="H30" s="226">
        <f>SUM(H28)</f>
        <v>50</v>
      </c>
      <c r="I30" s="227">
        <f>SUM(I28)</f>
        <v>50</v>
      </c>
    </row>
    <row r="31" spans="1:9" ht="16.5" thickBot="1">
      <c r="A31" s="17"/>
      <c r="B31" s="37" t="s">
        <v>3</v>
      </c>
      <c r="C31" s="94">
        <f>C22+C24+C30</f>
        <v>3448792.43</v>
      </c>
      <c r="D31" s="95">
        <f aca="true" t="shared" si="5" ref="D31:I31">SUM(D22+D24+D30)</f>
        <v>4184121.0700000003</v>
      </c>
      <c r="E31" s="163">
        <f t="shared" si="5"/>
        <v>3606820</v>
      </c>
      <c r="F31" s="169">
        <f t="shared" si="5"/>
        <v>4262064</v>
      </c>
      <c r="G31" s="163">
        <f t="shared" si="5"/>
        <v>4470602</v>
      </c>
      <c r="H31" s="216">
        <f t="shared" si="5"/>
        <v>3645450</v>
      </c>
      <c r="I31" s="217">
        <f t="shared" si="5"/>
        <v>3645450</v>
      </c>
    </row>
    <row r="33" ht="12.75">
      <c r="C33" s="73"/>
    </row>
  </sheetData>
  <sheetProtection/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landscape" paperSize="9" scale="96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7"/>
  <sheetViews>
    <sheetView tabSelected="1" zoomScalePageLayoutView="0" workbookViewId="0" topLeftCell="A118">
      <selection activeCell="E142" sqref="E142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3.00390625" style="0" customWidth="1"/>
    <col min="4" max="4" width="7.140625" style="0" customWidth="1"/>
    <col min="5" max="5" width="31.57421875" style="0" customWidth="1"/>
    <col min="6" max="6" width="12.00390625" style="0" customWidth="1"/>
    <col min="7" max="7" width="12.28125" style="23" customWidth="1"/>
    <col min="8" max="8" width="11.8515625" style="23" customWidth="1"/>
    <col min="9" max="9" width="13.7109375" style="23" customWidth="1"/>
    <col min="10" max="10" width="11.8515625" style="244" customWidth="1"/>
    <col min="11" max="11" width="12.28125" style="23" customWidth="1"/>
    <col min="12" max="12" width="12.7109375" style="0" customWidth="1"/>
  </cols>
  <sheetData>
    <row r="1" spans="1:4" ht="17.25" customHeight="1" thickBot="1">
      <c r="A1" s="24" t="s">
        <v>135</v>
      </c>
      <c r="D1" s="23"/>
    </row>
    <row r="2" spans="1:4" ht="11.25" customHeight="1" hidden="1" thickBot="1">
      <c r="A2" s="24"/>
      <c r="D2" s="23"/>
    </row>
    <row r="3" spans="1:12" ht="19.5" customHeight="1" thickBot="1">
      <c r="A3" s="399" t="s">
        <v>27</v>
      </c>
      <c r="B3" s="400"/>
      <c r="C3" s="400"/>
      <c r="D3" s="400"/>
      <c r="E3" s="401"/>
      <c r="F3" s="405" t="s">
        <v>19</v>
      </c>
      <c r="G3" s="406"/>
      <c r="H3" s="406"/>
      <c r="I3" s="406"/>
      <c r="J3" s="407"/>
      <c r="K3" s="407"/>
      <c r="L3" s="408"/>
    </row>
    <row r="4" spans="1:12" ht="27" customHeight="1" thickBot="1">
      <c r="A4" s="402"/>
      <c r="B4" s="403"/>
      <c r="C4" s="403"/>
      <c r="D4" s="403"/>
      <c r="E4" s="404"/>
      <c r="F4" s="71" t="s">
        <v>169</v>
      </c>
      <c r="G4" s="71" t="s">
        <v>170</v>
      </c>
      <c r="H4" s="72" t="s">
        <v>137</v>
      </c>
      <c r="I4" s="72" t="s">
        <v>171</v>
      </c>
      <c r="J4" s="262" t="s">
        <v>143</v>
      </c>
      <c r="K4" s="263" t="s">
        <v>160</v>
      </c>
      <c r="L4" s="264" t="s">
        <v>189</v>
      </c>
    </row>
    <row r="5" spans="1:12" ht="26.25" thickBot="1">
      <c r="A5" s="10" t="s">
        <v>20</v>
      </c>
      <c r="B5" s="8"/>
      <c r="C5" s="8"/>
      <c r="D5" s="8"/>
      <c r="E5" s="20" t="s">
        <v>18</v>
      </c>
      <c r="F5" s="132">
        <f>F6+F12+F14+F17</f>
        <v>254924.66999999998</v>
      </c>
      <c r="G5" s="96">
        <f>G6+G12+G14+G17</f>
        <v>313493.31999999995</v>
      </c>
      <c r="H5" s="96">
        <f>SUM(H6+H12+H14+H17)</f>
        <v>483500</v>
      </c>
      <c r="I5" s="96">
        <f>SUM(I17+I14+I12+I6)</f>
        <v>556214</v>
      </c>
      <c r="J5" s="96">
        <f>SUM(J6+J12+J14+J17)</f>
        <v>581550</v>
      </c>
      <c r="K5" s="173">
        <f>SUM(K17+K14+K12+K6)</f>
        <v>591772</v>
      </c>
      <c r="L5" s="174">
        <f>SUM(L6+L12+L14+L17)</f>
        <v>591772</v>
      </c>
    </row>
    <row r="6" spans="1:12" ht="12.75">
      <c r="A6" s="38" t="s">
        <v>20</v>
      </c>
      <c r="B6" s="29" t="s">
        <v>20</v>
      </c>
      <c r="C6" s="29"/>
      <c r="D6" s="86" t="s">
        <v>112</v>
      </c>
      <c r="E6" s="39" t="s">
        <v>49</v>
      </c>
      <c r="F6" s="352">
        <f aca="true" t="shared" si="0" ref="F6:L6">SUM(F7:F11)</f>
        <v>241299.74</v>
      </c>
      <c r="G6" s="353">
        <f t="shared" si="0"/>
        <v>298001.32999999996</v>
      </c>
      <c r="H6" s="353">
        <f t="shared" si="0"/>
        <v>451300</v>
      </c>
      <c r="I6" s="353">
        <f t="shared" si="0"/>
        <v>524014</v>
      </c>
      <c r="J6" s="354">
        <f t="shared" si="0"/>
        <v>546350</v>
      </c>
      <c r="K6" s="269">
        <f t="shared" si="0"/>
        <v>557282</v>
      </c>
      <c r="L6" s="270">
        <f t="shared" si="0"/>
        <v>557282</v>
      </c>
    </row>
    <row r="7" spans="1:12" ht="12.75">
      <c r="A7" s="40"/>
      <c r="B7" s="31"/>
      <c r="C7" s="31"/>
      <c r="D7" s="85"/>
      <c r="E7" s="41" t="s">
        <v>84</v>
      </c>
      <c r="F7" s="355">
        <v>137967.21</v>
      </c>
      <c r="G7" s="97">
        <v>169860.65</v>
      </c>
      <c r="H7" s="128">
        <v>238000</v>
      </c>
      <c r="I7" s="97">
        <v>280800</v>
      </c>
      <c r="J7" s="254">
        <v>285000</v>
      </c>
      <c r="K7" s="128">
        <v>290000</v>
      </c>
      <c r="L7" s="356">
        <v>290000</v>
      </c>
    </row>
    <row r="8" spans="1:12" ht="12.75">
      <c r="A8" s="40"/>
      <c r="B8" s="31"/>
      <c r="C8" s="31"/>
      <c r="D8" s="31"/>
      <c r="E8" s="41" t="s">
        <v>88</v>
      </c>
      <c r="F8" s="355">
        <v>51198.4</v>
      </c>
      <c r="G8" s="97">
        <v>63010.78</v>
      </c>
      <c r="H8" s="128">
        <v>99000</v>
      </c>
      <c r="I8" s="97">
        <v>116400</v>
      </c>
      <c r="J8" s="128">
        <v>120000</v>
      </c>
      <c r="K8" s="128">
        <v>120882</v>
      </c>
      <c r="L8" s="356">
        <v>120882</v>
      </c>
    </row>
    <row r="9" spans="1:12" ht="12.75">
      <c r="A9" s="40"/>
      <c r="B9" s="31"/>
      <c r="C9" s="31"/>
      <c r="D9" s="31"/>
      <c r="E9" s="42" t="s">
        <v>89</v>
      </c>
      <c r="F9" s="357">
        <v>50645.72</v>
      </c>
      <c r="G9" s="98">
        <v>62058.68</v>
      </c>
      <c r="H9" s="129">
        <v>108000</v>
      </c>
      <c r="I9" s="98">
        <v>120514</v>
      </c>
      <c r="J9" s="128">
        <v>135000</v>
      </c>
      <c r="K9" s="129">
        <v>140000</v>
      </c>
      <c r="L9" s="358">
        <v>140000</v>
      </c>
    </row>
    <row r="10" spans="1:12" ht="12.75">
      <c r="A10" s="40"/>
      <c r="B10" s="31"/>
      <c r="C10" s="31"/>
      <c r="D10" s="31"/>
      <c r="E10" s="79" t="s">
        <v>138</v>
      </c>
      <c r="F10" s="357">
        <v>18.15</v>
      </c>
      <c r="G10" s="98">
        <v>4.97</v>
      </c>
      <c r="H10" s="129">
        <v>300</v>
      </c>
      <c r="I10" s="98">
        <v>300</v>
      </c>
      <c r="J10" s="128">
        <v>350</v>
      </c>
      <c r="K10" s="129">
        <v>400</v>
      </c>
      <c r="L10" s="358">
        <v>400</v>
      </c>
    </row>
    <row r="11" spans="1:12" ht="12.75">
      <c r="A11" s="40"/>
      <c r="B11" s="31"/>
      <c r="C11" s="31"/>
      <c r="D11" s="44" t="s">
        <v>53</v>
      </c>
      <c r="E11" s="42" t="s">
        <v>101</v>
      </c>
      <c r="F11" s="357">
        <v>1470.26</v>
      </c>
      <c r="G11" s="98">
        <v>3066.25</v>
      </c>
      <c r="H11" s="128">
        <v>6000</v>
      </c>
      <c r="I11" s="98">
        <v>6000</v>
      </c>
      <c r="J11" s="128">
        <v>6000</v>
      </c>
      <c r="K11" s="129">
        <v>6000</v>
      </c>
      <c r="L11" s="358">
        <v>6000</v>
      </c>
    </row>
    <row r="12" spans="1:12" ht="12.75">
      <c r="A12" s="40" t="s">
        <v>20</v>
      </c>
      <c r="B12" s="31" t="s">
        <v>21</v>
      </c>
      <c r="C12" s="31"/>
      <c r="D12" s="86" t="s">
        <v>112</v>
      </c>
      <c r="E12" s="43" t="s">
        <v>50</v>
      </c>
      <c r="F12" s="359">
        <f>SUM(F13)</f>
        <v>2708.13</v>
      </c>
      <c r="G12" s="99">
        <f aca="true" t="shared" si="1" ref="G12:L12">SUM(G13)</f>
        <v>2614</v>
      </c>
      <c r="H12" s="99">
        <f t="shared" si="1"/>
        <v>5000</v>
      </c>
      <c r="I12" s="99">
        <f t="shared" si="1"/>
        <v>5000</v>
      </c>
      <c r="J12" s="249">
        <f t="shared" si="1"/>
        <v>6000</v>
      </c>
      <c r="K12" s="159">
        <f t="shared" si="1"/>
        <v>5000</v>
      </c>
      <c r="L12" s="360">
        <f t="shared" si="1"/>
        <v>5000</v>
      </c>
    </row>
    <row r="13" spans="1:12" ht="12.75">
      <c r="A13" s="40"/>
      <c r="B13" s="31"/>
      <c r="C13" s="31"/>
      <c r="D13" s="86" t="s">
        <v>112</v>
      </c>
      <c r="E13" s="42" t="s">
        <v>92</v>
      </c>
      <c r="F13" s="357">
        <v>2708.13</v>
      </c>
      <c r="G13" s="98">
        <v>2614</v>
      </c>
      <c r="H13" s="129">
        <v>5000</v>
      </c>
      <c r="I13" s="98">
        <v>5000</v>
      </c>
      <c r="J13" s="128">
        <v>6000</v>
      </c>
      <c r="K13" s="129">
        <v>5000</v>
      </c>
      <c r="L13" s="182">
        <v>5000</v>
      </c>
    </row>
    <row r="14" spans="1:12" ht="12.75">
      <c r="A14" s="40" t="s">
        <v>20</v>
      </c>
      <c r="B14" s="31" t="s">
        <v>22</v>
      </c>
      <c r="C14" s="31"/>
      <c r="D14" s="86" t="s">
        <v>112</v>
      </c>
      <c r="E14" s="43" t="s">
        <v>51</v>
      </c>
      <c r="F14" s="359">
        <f>SUM(F15:F16)</f>
        <v>9090.27</v>
      </c>
      <c r="G14" s="99">
        <f aca="true" t="shared" si="2" ref="G14:L14">SUM(G15:G16)</f>
        <v>11949.470000000001</v>
      </c>
      <c r="H14" s="99">
        <f t="shared" si="2"/>
        <v>22500</v>
      </c>
      <c r="I14" s="99">
        <f t="shared" si="2"/>
        <v>22500</v>
      </c>
      <c r="J14" s="249">
        <f t="shared" si="2"/>
        <v>24500</v>
      </c>
      <c r="K14" s="159">
        <f t="shared" si="2"/>
        <v>24500</v>
      </c>
      <c r="L14" s="360">
        <f t="shared" si="2"/>
        <v>24500</v>
      </c>
    </row>
    <row r="15" spans="1:12" ht="12.75">
      <c r="A15" s="40"/>
      <c r="B15" s="31"/>
      <c r="C15" s="31"/>
      <c r="D15" s="29"/>
      <c r="E15" s="41" t="s">
        <v>90</v>
      </c>
      <c r="F15" s="361">
        <v>8612.35</v>
      </c>
      <c r="G15" s="100">
        <v>10537.59</v>
      </c>
      <c r="H15" s="160">
        <v>20000</v>
      </c>
      <c r="I15" s="100">
        <v>20000</v>
      </c>
      <c r="J15" s="128">
        <v>22000</v>
      </c>
      <c r="K15" s="160">
        <v>22000</v>
      </c>
      <c r="L15" s="182">
        <v>22000</v>
      </c>
    </row>
    <row r="16" spans="1:12" ht="12.75">
      <c r="A16" s="40"/>
      <c r="B16" s="31"/>
      <c r="C16" s="31"/>
      <c r="D16" s="44" t="s">
        <v>54</v>
      </c>
      <c r="E16" s="41" t="s">
        <v>91</v>
      </c>
      <c r="F16" s="361">
        <v>477.92</v>
      </c>
      <c r="G16" s="100">
        <v>1411.88</v>
      </c>
      <c r="H16" s="160">
        <v>2500</v>
      </c>
      <c r="I16" s="100">
        <v>2500</v>
      </c>
      <c r="J16" s="128">
        <v>2500</v>
      </c>
      <c r="K16" s="160">
        <v>2500</v>
      </c>
      <c r="L16" s="182">
        <v>2500</v>
      </c>
    </row>
    <row r="17" spans="1:12" ht="12.75">
      <c r="A17" s="40" t="s">
        <v>20</v>
      </c>
      <c r="B17" s="31" t="s">
        <v>23</v>
      </c>
      <c r="C17" s="31"/>
      <c r="D17" s="31"/>
      <c r="E17" s="43" t="s">
        <v>52</v>
      </c>
      <c r="F17" s="359">
        <f>SUM(F18:F20)</f>
        <v>1826.5300000000002</v>
      </c>
      <c r="G17" s="99">
        <f aca="true" t="shared" si="3" ref="G17:L17">SUM(G18:G20)</f>
        <v>928.52</v>
      </c>
      <c r="H17" s="99">
        <f t="shared" si="3"/>
        <v>4700</v>
      </c>
      <c r="I17" s="99">
        <f t="shared" si="3"/>
        <v>4700</v>
      </c>
      <c r="J17" s="249">
        <f t="shared" si="3"/>
        <v>4700</v>
      </c>
      <c r="K17" s="159">
        <f t="shared" si="3"/>
        <v>4990</v>
      </c>
      <c r="L17" s="360">
        <f t="shared" si="3"/>
        <v>4990</v>
      </c>
    </row>
    <row r="18" spans="1:12" ht="12.75">
      <c r="A18" s="40"/>
      <c r="B18" s="31"/>
      <c r="C18" s="31"/>
      <c r="D18" s="86" t="s">
        <v>112</v>
      </c>
      <c r="E18" s="42" t="s">
        <v>89</v>
      </c>
      <c r="F18" s="357">
        <v>1096.18</v>
      </c>
      <c r="G18" s="98">
        <v>239.48</v>
      </c>
      <c r="H18" s="160">
        <v>2500</v>
      </c>
      <c r="I18" s="98">
        <v>2500</v>
      </c>
      <c r="J18" s="128">
        <v>2500</v>
      </c>
      <c r="K18" s="129">
        <v>3000</v>
      </c>
      <c r="L18" s="182">
        <v>3000</v>
      </c>
    </row>
    <row r="19" spans="1:12" ht="12.75">
      <c r="A19" s="40"/>
      <c r="B19" s="31"/>
      <c r="C19" s="31"/>
      <c r="D19" s="44" t="s">
        <v>29</v>
      </c>
      <c r="E19" s="42" t="s">
        <v>96</v>
      </c>
      <c r="F19" s="357">
        <v>188.9</v>
      </c>
      <c r="G19" s="98">
        <v>178.34</v>
      </c>
      <c r="H19" s="160">
        <v>400</v>
      </c>
      <c r="I19" s="101">
        <v>400</v>
      </c>
      <c r="J19" s="128">
        <v>400</v>
      </c>
      <c r="K19" s="129">
        <v>490</v>
      </c>
      <c r="L19" s="182">
        <v>490</v>
      </c>
    </row>
    <row r="20" spans="1:12" ht="13.5" thickBot="1">
      <c r="A20" s="40"/>
      <c r="B20" s="31"/>
      <c r="C20" s="31"/>
      <c r="D20" s="44" t="s">
        <v>29</v>
      </c>
      <c r="E20" s="42" t="s">
        <v>89</v>
      </c>
      <c r="F20" s="362">
        <v>541.45</v>
      </c>
      <c r="G20" s="363">
        <v>510.7</v>
      </c>
      <c r="H20" s="364">
        <v>1800</v>
      </c>
      <c r="I20" s="363">
        <v>1800</v>
      </c>
      <c r="J20" s="364">
        <v>1800</v>
      </c>
      <c r="K20" s="365">
        <v>1500</v>
      </c>
      <c r="L20" s="318">
        <v>1500</v>
      </c>
    </row>
    <row r="21" spans="1:12" ht="24" customHeight="1" thickBot="1">
      <c r="A21" s="10" t="s">
        <v>21</v>
      </c>
      <c r="B21" s="11"/>
      <c r="C21" s="11"/>
      <c r="D21" s="11"/>
      <c r="E21" s="13" t="s">
        <v>32</v>
      </c>
      <c r="F21" s="133">
        <f>F22+F26+F29+F33+F35+F37</f>
        <v>43725.270000000004</v>
      </c>
      <c r="G21" s="102">
        <f>G22+G26+G29+G33+G35+G37</f>
        <v>55432.66</v>
      </c>
      <c r="H21" s="102">
        <f>SUM(H37+H35+H33+H29+H26+H22)</f>
        <v>69900</v>
      </c>
      <c r="I21" s="102">
        <f>SUM(I37+I35+I33+I29+I26+I22)</f>
        <v>91915</v>
      </c>
      <c r="J21" s="102">
        <f>SUM(J22+J26+J29+J33+J35+J37)</f>
        <v>37244</v>
      </c>
      <c r="K21" s="148">
        <f>SUM(K37+K35+K33+K29+K26+K22)</f>
        <v>34100</v>
      </c>
      <c r="L21" s="175">
        <f>SUM(L22+L26+L29+L33+L35+L37)</f>
        <v>34100</v>
      </c>
    </row>
    <row r="22" spans="1:12" ht="12.75">
      <c r="A22" s="52" t="s">
        <v>21</v>
      </c>
      <c r="B22" s="53" t="s">
        <v>28</v>
      </c>
      <c r="C22" s="53"/>
      <c r="D22" s="286" t="s">
        <v>59</v>
      </c>
      <c r="E22" s="54" t="s">
        <v>55</v>
      </c>
      <c r="F22" s="338">
        <f aca="true" t="shared" si="4" ref="F22:L22">SUM(F23:F25)</f>
        <v>4466.450000000001</v>
      </c>
      <c r="G22" s="339">
        <f t="shared" si="4"/>
        <v>5120.46</v>
      </c>
      <c r="H22" s="339">
        <f t="shared" si="4"/>
        <v>5250</v>
      </c>
      <c r="I22" s="339">
        <f t="shared" si="4"/>
        <v>6176</v>
      </c>
      <c r="J22" s="340">
        <f t="shared" si="4"/>
        <v>6400</v>
      </c>
      <c r="K22" s="341">
        <f t="shared" si="4"/>
        <v>6950</v>
      </c>
      <c r="L22" s="342">
        <f t="shared" si="4"/>
        <v>6950</v>
      </c>
    </row>
    <row r="23" spans="1:12" ht="12.75">
      <c r="A23" s="46"/>
      <c r="B23" s="29"/>
      <c r="C23" s="29"/>
      <c r="D23" s="47"/>
      <c r="E23" s="62" t="s">
        <v>85</v>
      </c>
      <c r="F23" s="343">
        <v>2885.4</v>
      </c>
      <c r="G23" s="103">
        <v>3363.05</v>
      </c>
      <c r="H23" s="106">
        <v>3400</v>
      </c>
      <c r="I23" s="106">
        <v>3850</v>
      </c>
      <c r="J23" s="191">
        <v>4000</v>
      </c>
      <c r="K23" s="106">
        <v>4500</v>
      </c>
      <c r="L23" s="181">
        <v>4500</v>
      </c>
    </row>
    <row r="24" spans="1:12" ht="12.75">
      <c r="A24" s="46"/>
      <c r="B24" s="29"/>
      <c r="C24" s="29"/>
      <c r="D24" s="47"/>
      <c r="E24" s="62" t="s">
        <v>88</v>
      </c>
      <c r="F24" s="343">
        <v>892.99</v>
      </c>
      <c r="G24" s="103">
        <v>1040.79</v>
      </c>
      <c r="H24" s="106">
        <v>1150</v>
      </c>
      <c r="I24" s="106">
        <v>1290</v>
      </c>
      <c r="J24" s="191">
        <v>1300</v>
      </c>
      <c r="K24" s="106">
        <v>1350</v>
      </c>
      <c r="L24" s="181">
        <v>1350</v>
      </c>
    </row>
    <row r="25" spans="1:12" ht="12.75">
      <c r="A25" s="40"/>
      <c r="B25" s="31"/>
      <c r="C25" s="31"/>
      <c r="D25" s="44"/>
      <c r="E25" s="48" t="s">
        <v>89</v>
      </c>
      <c r="F25" s="344">
        <v>688.06</v>
      </c>
      <c r="G25" s="104">
        <v>716.62</v>
      </c>
      <c r="H25" s="104">
        <v>700</v>
      </c>
      <c r="I25" s="104">
        <v>1036</v>
      </c>
      <c r="J25" s="155">
        <v>1100</v>
      </c>
      <c r="K25" s="104">
        <v>1100</v>
      </c>
      <c r="L25" s="314">
        <v>1100</v>
      </c>
    </row>
    <row r="26" spans="1:12" ht="12.75">
      <c r="A26" s="40" t="s">
        <v>21</v>
      </c>
      <c r="B26" s="31" t="s">
        <v>21</v>
      </c>
      <c r="C26" s="31"/>
      <c r="D26" s="47"/>
      <c r="E26" s="64" t="s">
        <v>133</v>
      </c>
      <c r="F26" s="345">
        <f>SUM(F27:F28)</f>
        <v>1898.41</v>
      </c>
      <c r="G26" s="105">
        <f>SUM(G27:G28)</f>
        <v>1959.47</v>
      </c>
      <c r="H26" s="105">
        <f>SUM(H27:H28)</f>
        <v>2100</v>
      </c>
      <c r="I26" s="105">
        <f>SUM(I27)</f>
        <v>2112</v>
      </c>
      <c r="J26" s="250">
        <f>SUM(J27)</f>
        <v>2200</v>
      </c>
      <c r="K26" s="177">
        <f>SUM(K27)</f>
        <v>2200</v>
      </c>
      <c r="L26" s="183">
        <f>SUM(L27)</f>
        <v>2200</v>
      </c>
    </row>
    <row r="27" spans="1:12" ht="12.75">
      <c r="A27" s="40"/>
      <c r="B27" s="31"/>
      <c r="C27" s="31"/>
      <c r="D27" s="86" t="s">
        <v>112</v>
      </c>
      <c r="E27" s="63" t="s">
        <v>86</v>
      </c>
      <c r="F27" s="346">
        <v>1898.41</v>
      </c>
      <c r="G27" s="106">
        <v>1959.47</v>
      </c>
      <c r="H27" s="106">
        <v>2100</v>
      </c>
      <c r="I27" s="106">
        <v>2112</v>
      </c>
      <c r="J27" s="191">
        <v>2200</v>
      </c>
      <c r="K27" s="176">
        <v>2200</v>
      </c>
      <c r="L27" s="181">
        <v>2200</v>
      </c>
    </row>
    <row r="28" spans="1:12" ht="12.75">
      <c r="A28" s="40"/>
      <c r="B28" s="31"/>
      <c r="C28" s="31"/>
      <c r="D28" s="44"/>
      <c r="E28" s="63" t="s">
        <v>89</v>
      </c>
      <c r="F28" s="346"/>
      <c r="G28" s="106"/>
      <c r="H28" s="106"/>
      <c r="I28" s="106">
        <v>0</v>
      </c>
      <c r="J28" s="191"/>
      <c r="K28" s="176"/>
      <c r="L28" s="181"/>
    </row>
    <row r="29" spans="1:12" ht="12.75">
      <c r="A29" s="40" t="s">
        <v>21</v>
      </c>
      <c r="B29" s="31" t="s">
        <v>22</v>
      </c>
      <c r="C29" s="31"/>
      <c r="D29" s="44"/>
      <c r="E29" s="49" t="s">
        <v>56</v>
      </c>
      <c r="F29" s="347">
        <f>SUM(F30:F32)</f>
        <v>32238.21</v>
      </c>
      <c r="G29" s="107">
        <f aca="true" t="shared" si="5" ref="G29:L29">SUM(G30:G32)</f>
        <v>39325.61</v>
      </c>
      <c r="H29" s="107">
        <f t="shared" si="5"/>
        <v>48550</v>
      </c>
      <c r="I29" s="107">
        <f t="shared" si="5"/>
        <v>50315</v>
      </c>
      <c r="J29" s="250">
        <f t="shared" si="5"/>
        <v>6350</v>
      </c>
      <c r="K29" s="109">
        <f t="shared" si="5"/>
        <v>6550</v>
      </c>
      <c r="L29" s="183">
        <f t="shared" si="5"/>
        <v>6550</v>
      </c>
    </row>
    <row r="30" spans="1:12" ht="12.75">
      <c r="A30" s="40"/>
      <c r="B30" s="31"/>
      <c r="C30" s="31"/>
      <c r="D30" s="44"/>
      <c r="E30" s="80" t="s">
        <v>87</v>
      </c>
      <c r="F30" s="348">
        <v>315.36</v>
      </c>
      <c r="G30" s="191">
        <v>338.3</v>
      </c>
      <c r="H30" s="191">
        <v>350</v>
      </c>
      <c r="I30" s="191">
        <v>350</v>
      </c>
      <c r="J30" s="191">
        <v>350</v>
      </c>
      <c r="K30" s="179">
        <v>350</v>
      </c>
      <c r="L30" s="349">
        <v>350</v>
      </c>
    </row>
    <row r="31" spans="1:12" ht="12.75">
      <c r="A31" s="40"/>
      <c r="B31" s="31"/>
      <c r="C31" s="31"/>
      <c r="D31" s="44" t="s">
        <v>30</v>
      </c>
      <c r="E31" s="63" t="s">
        <v>89</v>
      </c>
      <c r="F31" s="344">
        <v>3526.47</v>
      </c>
      <c r="G31" s="104">
        <v>4726.32</v>
      </c>
      <c r="H31" s="104">
        <v>4200</v>
      </c>
      <c r="I31" s="104">
        <v>5965</v>
      </c>
      <c r="J31" s="155">
        <v>6000</v>
      </c>
      <c r="K31" s="108">
        <v>6200</v>
      </c>
      <c r="L31" s="182">
        <v>6200</v>
      </c>
    </row>
    <row r="32" spans="1:12" ht="12.75">
      <c r="A32" s="40"/>
      <c r="B32" s="31"/>
      <c r="C32" s="31"/>
      <c r="D32" s="47"/>
      <c r="E32" s="48" t="s">
        <v>92</v>
      </c>
      <c r="F32" s="313">
        <v>28396.38</v>
      </c>
      <c r="G32" s="108">
        <v>34260.99</v>
      </c>
      <c r="H32" s="104">
        <v>44000</v>
      </c>
      <c r="I32" s="104">
        <v>44000</v>
      </c>
      <c r="J32" s="155">
        <v>0</v>
      </c>
      <c r="K32" s="108">
        <v>0</v>
      </c>
      <c r="L32" s="182">
        <v>0</v>
      </c>
    </row>
    <row r="33" spans="1:12" ht="12.75">
      <c r="A33" s="40" t="s">
        <v>21</v>
      </c>
      <c r="B33" s="31" t="s">
        <v>23</v>
      </c>
      <c r="C33" s="31"/>
      <c r="D33" s="44" t="s">
        <v>33</v>
      </c>
      <c r="E33" s="49" t="s">
        <v>57</v>
      </c>
      <c r="F33" s="350">
        <f aca="true" t="shared" si="6" ref="F33:L33">SUM(F34)</f>
        <v>3431.32</v>
      </c>
      <c r="G33" s="109">
        <f t="shared" si="6"/>
        <v>3316.08</v>
      </c>
      <c r="H33" s="107">
        <f t="shared" si="6"/>
        <v>7600</v>
      </c>
      <c r="I33" s="107">
        <f t="shared" si="6"/>
        <v>15600</v>
      </c>
      <c r="J33" s="250">
        <f t="shared" si="6"/>
        <v>14000</v>
      </c>
      <c r="K33" s="109">
        <f t="shared" si="6"/>
        <v>12000</v>
      </c>
      <c r="L33" s="183">
        <f t="shared" si="6"/>
        <v>12000</v>
      </c>
    </row>
    <row r="34" spans="1:12" ht="12.75">
      <c r="A34" s="40"/>
      <c r="B34" s="31"/>
      <c r="C34" s="31"/>
      <c r="D34" s="44"/>
      <c r="E34" s="48" t="s">
        <v>90</v>
      </c>
      <c r="F34" s="313">
        <v>3431.32</v>
      </c>
      <c r="G34" s="108">
        <v>3316.08</v>
      </c>
      <c r="H34" s="104">
        <v>7600</v>
      </c>
      <c r="I34" s="104">
        <v>15600</v>
      </c>
      <c r="J34" s="155">
        <v>14000</v>
      </c>
      <c r="K34" s="108">
        <v>12000</v>
      </c>
      <c r="L34" s="182">
        <v>12000</v>
      </c>
    </row>
    <row r="35" spans="1:12" ht="12.75">
      <c r="A35" s="40" t="s">
        <v>21</v>
      </c>
      <c r="B35" s="31" t="s">
        <v>24</v>
      </c>
      <c r="C35" s="31"/>
      <c r="D35" s="86" t="s">
        <v>29</v>
      </c>
      <c r="E35" s="49" t="s">
        <v>58</v>
      </c>
      <c r="F35" s="350">
        <f>SUM(F36:F36)</f>
        <v>145.3</v>
      </c>
      <c r="G35" s="109">
        <f>SUM(G36:G36)</f>
        <v>656.76</v>
      </c>
      <c r="H35" s="109">
        <f>SUM(H36:H36)</f>
        <v>1000</v>
      </c>
      <c r="I35" s="109">
        <f>SUM(I36:I36)</f>
        <v>1000</v>
      </c>
      <c r="J35" s="239">
        <f>SUM(J36:J36)</f>
        <v>1000</v>
      </c>
      <c r="K35" s="109">
        <f>SUM(K36)</f>
        <v>1000</v>
      </c>
      <c r="L35" s="183">
        <f>SUM(L36)</f>
        <v>1000</v>
      </c>
    </row>
    <row r="36" spans="1:12" ht="12.75">
      <c r="A36" s="40"/>
      <c r="B36" s="31"/>
      <c r="C36" s="31"/>
      <c r="D36" s="44"/>
      <c r="E36" s="48" t="s">
        <v>89</v>
      </c>
      <c r="F36" s="313">
        <v>145.3</v>
      </c>
      <c r="G36" s="108">
        <v>656.76</v>
      </c>
      <c r="H36" s="104">
        <v>1000</v>
      </c>
      <c r="I36" s="104">
        <v>1000</v>
      </c>
      <c r="J36" s="155">
        <v>1000</v>
      </c>
      <c r="K36" s="108">
        <v>1000</v>
      </c>
      <c r="L36" s="182">
        <v>1000</v>
      </c>
    </row>
    <row r="37" spans="1:12" ht="12.75">
      <c r="A37" s="40" t="s">
        <v>21</v>
      </c>
      <c r="B37" s="31" t="s">
        <v>25</v>
      </c>
      <c r="C37" s="31"/>
      <c r="D37" s="44" t="s">
        <v>30</v>
      </c>
      <c r="E37" s="49" t="s">
        <v>83</v>
      </c>
      <c r="F37" s="350">
        <f aca="true" t="shared" si="7" ref="F37:L37">SUM(F38:F40)</f>
        <v>1545.5800000000002</v>
      </c>
      <c r="G37" s="109">
        <f t="shared" si="7"/>
        <v>5054.28</v>
      </c>
      <c r="H37" s="107">
        <f t="shared" si="7"/>
        <v>5400</v>
      </c>
      <c r="I37" s="107">
        <f t="shared" si="7"/>
        <v>16712</v>
      </c>
      <c r="J37" s="250">
        <f t="shared" si="7"/>
        <v>7294</v>
      </c>
      <c r="K37" s="109">
        <f t="shared" si="7"/>
        <v>5400</v>
      </c>
      <c r="L37" s="183">
        <f t="shared" si="7"/>
        <v>5400</v>
      </c>
    </row>
    <row r="38" spans="1:12" ht="12.75">
      <c r="A38" s="45"/>
      <c r="B38" s="33"/>
      <c r="C38" s="33"/>
      <c r="D38" s="50"/>
      <c r="E38" s="65" t="s">
        <v>87</v>
      </c>
      <c r="F38" s="351">
        <v>298.88</v>
      </c>
      <c r="G38" s="110">
        <v>937.52</v>
      </c>
      <c r="H38" s="106">
        <v>1000</v>
      </c>
      <c r="I38" s="106">
        <v>1000</v>
      </c>
      <c r="J38" s="191"/>
      <c r="K38" s="176">
        <v>1000</v>
      </c>
      <c r="L38" s="181">
        <v>1000</v>
      </c>
    </row>
    <row r="39" spans="1:12" ht="13.5" thickBot="1">
      <c r="A39" s="276"/>
      <c r="B39" s="277"/>
      <c r="C39" s="277"/>
      <c r="D39" s="292"/>
      <c r="E39" s="293" t="s">
        <v>88</v>
      </c>
      <c r="F39" s="351">
        <v>102.05</v>
      </c>
      <c r="G39" s="110">
        <v>321.27</v>
      </c>
      <c r="H39" s="106">
        <v>370</v>
      </c>
      <c r="I39" s="106">
        <v>2910</v>
      </c>
      <c r="J39" s="191">
        <v>1900</v>
      </c>
      <c r="K39" s="176">
        <v>400</v>
      </c>
      <c r="L39" s="181">
        <v>400</v>
      </c>
    </row>
    <row r="40" spans="1:12" ht="13.5" thickBot="1">
      <c r="A40" s="288"/>
      <c r="B40" s="289"/>
      <c r="C40" s="289"/>
      <c r="D40" s="290"/>
      <c r="E40" s="291" t="s">
        <v>89</v>
      </c>
      <c r="F40" s="315">
        <v>1144.65</v>
      </c>
      <c r="G40" s="316">
        <v>3795.49</v>
      </c>
      <c r="H40" s="317">
        <v>4030</v>
      </c>
      <c r="I40" s="317">
        <v>12802</v>
      </c>
      <c r="J40" s="309">
        <v>5394</v>
      </c>
      <c r="K40" s="316">
        <v>4000</v>
      </c>
      <c r="L40" s="318">
        <v>4000</v>
      </c>
    </row>
    <row r="41" spans="1:12" ht="18.75" customHeight="1" thickBot="1">
      <c r="A41" s="10" t="s">
        <v>22</v>
      </c>
      <c r="B41" s="11"/>
      <c r="C41" s="11"/>
      <c r="D41" s="12"/>
      <c r="E41" s="13" t="s">
        <v>60</v>
      </c>
      <c r="F41" s="133">
        <f>SUM(F42+F44)</f>
        <v>113054.98999999999</v>
      </c>
      <c r="G41" s="111">
        <f>G42+G44</f>
        <v>321488.72</v>
      </c>
      <c r="H41" s="131">
        <f>H42+H44</f>
        <v>220500</v>
      </c>
      <c r="I41" s="131">
        <f>SUM(I44+I42)</f>
        <v>220500</v>
      </c>
      <c r="J41" s="158">
        <f>SUM(J44+J42)</f>
        <v>280300</v>
      </c>
      <c r="K41" s="158">
        <f>SUM(K42+K44)</f>
        <v>280500</v>
      </c>
      <c r="L41" s="178">
        <f>L42+L44</f>
        <v>280500</v>
      </c>
    </row>
    <row r="42" spans="1:12" ht="12.75">
      <c r="A42" s="52" t="s">
        <v>22</v>
      </c>
      <c r="B42" s="53" t="s">
        <v>20</v>
      </c>
      <c r="C42" s="53"/>
      <c r="D42" s="44" t="s">
        <v>35</v>
      </c>
      <c r="E42" s="54" t="s">
        <v>61</v>
      </c>
      <c r="F42" s="294">
        <f aca="true" t="shared" si="8" ref="F42:L42">SUM(F43)</f>
        <v>112905.98</v>
      </c>
      <c r="G42" s="112">
        <f>SUM(G43)</f>
        <v>321488.72</v>
      </c>
      <c r="H42" s="123">
        <f t="shared" si="8"/>
        <v>220000</v>
      </c>
      <c r="I42" s="123">
        <f t="shared" si="8"/>
        <v>220000</v>
      </c>
      <c r="J42" s="295">
        <f>SUM(J43)</f>
        <v>280000</v>
      </c>
      <c r="K42" s="112">
        <f>SUM(K43)</f>
        <v>280000</v>
      </c>
      <c r="L42" s="185">
        <f t="shared" si="8"/>
        <v>280000</v>
      </c>
    </row>
    <row r="43" spans="1:12" ht="12.75">
      <c r="A43" s="40"/>
      <c r="B43" s="31"/>
      <c r="C43" s="31"/>
      <c r="D43" s="44"/>
      <c r="E43" s="48" t="s">
        <v>93</v>
      </c>
      <c r="F43" s="313">
        <v>112905.98</v>
      </c>
      <c r="G43" s="108">
        <v>321488.72</v>
      </c>
      <c r="H43" s="108">
        <v>220000</v>
      </c>
      <c r="I43" s="104">
        <v>220000</v>
      </c>
      <c r="J43" s="117">
        <v>280000</v>
      </c>
      <c r="K43" s="108">
        <v>280000</v>
      </c>
      <c r="L43" s="182">
        <v>280000</v>
      </c>
    </row>
    <row r="44" spans="1:12" ht="13.5" thickBot="1">
      <c r="A44" s="40" t="s">
        <v>22</v>
      </c>
      <c r="B44" s="31" t="s">
        <v>21</v>
      </c>
      <c r="C44" s="31"/>
      <c r="D44" s="44" t="s">
        <v>102</v>
      </c>
      <c r="E44" s="49" t="s">
        <v>62</v>
      </c>
      <c r="F44" s="328">
        <f>SUM(F45)</f>
        <v>149.01</v>
      </c>
      <c r="G44" s="329">
        <f aca="true" t="shared" si="9" ref="G44:L44">SUM(G45)</f>
        <v>0</v>
      </c>
      <c r="H44" s="330">
        <f t="shared" si="9"/>
        <v>500</v>
      </c>
      <c r="I44" s="330">
        <f t="shared" si="9"/>
        <v>500</v>
      </c>
      <c r="J44" s="331">
        <f t="shared" si="9"/>
        <v>300</v>
      </c>
      <c r="K44" s="329">
        <f t="shared" si="9"/>
        <v>500</v>
      </c>
      <c r="L44" s="332">
        <f t="shared" si="9"/>
        <v>500</v>
      </c>
    </row>
    <row r="45" spans="1:12" ht="13.5" thickBot="1">
      <c r="A45" s="40"/>
      <c r="B45" s="31"/>
      <c r="C45" s="31"/>
      <c r="D45" s="44"/>
      <c r="E45" s="48" t="s">
        <v>146</v>
      </c>
      <c r="F45" s="333">
        <v>149.01</v>
      </c>
      <c r="G45" s="334"/>
      <c r="H45" s="335">
        <v>500</v>
      </c>
      <c r="I45" s="335">
        <v>500</v>
      </c>
      <c r="J45" s="336">
        <v>300</v>
      </c>
      <c r="K45" s="334">
        <v>500</v>
      </c>
      <c r="L45" s="337">
        <v>500</v>
      </c>
    </row>
    <row r="46" spans="1:12" ht="24" customHeight="1" thickBot="1">
      <c r="A46" s="14" t="s">
        <v>23</v>
      </c>
      <c r="B46" s="15"/>
      <c r="C46" s="15"/>
      <c r="D46" s="15"/>
      <c r="E46" s="21" t="s">
        <v>36</v>
      </c>
      <c r="F46" s="133">
        <f aca="true" t="shared" si="10" ref="F46:K46">SUM(F47)</f>
        <v>7296.16</v>
      </c>
      <c r="G46" s="111">
        <f t="shared" si="10"/>
        <v>12788.86</v>
      </c>
      <c r="H46" s="131">
        <f t="shared" si="10"/>
        <v>28150</v>
      </c>
      <c r="I46" s="131">
        <f t="shared" si="10"/>
        <v>28150</v>
      </c>
      <c r="J46" s="158">
        <f t="shared" si="10"/>
        <v>28150</v>
      </c>
      <c r="K46" s="158">
        <f t="shared" si="10"/>
        <v>30160</v>
      </c>
      <c r="L46" s="178">
        <f>SUM(L48:L49)</f>
        <v>30160</v>
      </c>
    </row>
    <row r="47" spans="1:12" ht="12.75">
      <c r="A47" s="57" t="s">
        <v>23</v>
      </c>
      <c r="B47" s="53" t="s">
        <v>20</v>
      </c>
      <c r="C47" s="53"/>
      <c r="D47" s="44" t="s">
        <v>64</v>
      </c>
      <c r="E47" s="58" t="s">
        <v>63</v>
      </c>
      <c r="F47" s="294">
        <f>SUM(F48:F49)</f>
        <v>7296.16</v>
      </c>
      <c r="G47" s="112">
        <f aca="true" t="shared" si="11" ref="G47:L47">SUM(G48:G49)</f>
        <v>12788.86</v>
      </c>
      <c r="H47" s="123">
        <f t="shared" si="11"/>
        <v>28150</v>
      </c>
      <c r="I47" s="123">
        <f t="shared" si="11"/>
        <v>28150</v>
      </c>
      <c r="J47" s="295">
        <f t="shared" si="11"/>
        <v>28150</v>
      </c>
      <c r="K47" s="112">
        <f t="shared" si="11"/>
        <v>30160</v>
      </c>
      <c r="L47" s="185">
        <f t="shared" si="11"/>
        <v>30160</v>
      </c>
    </row>
    <row r="48" spans="1:12" ht="12.75">
      <c r="A48" s="38"/>
      <c r="B48" s="29"/>
      <c r="C48" s="29"/>
      <c r="D48" s="44"/>
      <c r="E48" s="192" t="s">
        <v>87</v>
      </c>
      <c r="F48" s="313">
        <v>137.25</v>
      </c>
      <c r="G48" s="108">
        <v>156.34</v>
      </c>
      <c r="H48" s="116">
        <v>150</v>
      </c>
      <c r="I48" s="154">
        <v>150</v>
      </c>
      <c r="J48" s="116">
        <v>150</v>
      </c>
      <c r="K48" s="116">
        <v>160</v>
      </c>
      <c r="L48" s="299">
        <v>160</v>
      </c>
    </row>
    <row r="49" spans="1:12" ht="13.5" thickBot="1">
      <c r="A49" s="40"/>
      <c r="B49" s="31"/>
      <c r="C49" s="31"/>
      <c r="D49" s="31"/>
      <c r="E49" s="48" t="s">
        <v>89</v>
      </c>
      <c r="F49" s="315">
        <v>7158.91</v>
      </c>
      <c r="G49" s="316">
        <v>12632.52</v>
      </c>
      <c r="H49" s="316">
        <v>28000</v>
      </c>
      <c r="I49" s="317">
        <v>28000</v>
      </c>
      <c r="J49" s="308">
        <v>28000</v>
      </c>
      <c r="K49" s="316">
        <v>30000</v>
      </c>
      <c r="L49" s="318">
        <v>30000</v>
      </c>
    </row>
    <row r="50" spans="1:12" ht="24" customHeight="1" thickBot="1">
      <c r="A50" s="10" t="s">
        <v>24</v>
      </c>
      <c r="B50" s="11"/>
      <c r="C50" s="11"/>
      <c r="D50" s="12"/>
      <c r="E50" s="22" t="s">
        <v>37</v>
      </c>
      <c r="F50" s="133">
        <f>SUM(F75+F68+F63+F57+F51)</f>
        <v>1345419.21</v>
      </c>
      <c r="G50" s="115">
        <f>SUM(G75+G68+G63+G57+G51)</f>
        <v>1711795.2000000002</v>
      </c>
      <c r="H50" s="111">
        <f>SUM(H68+H63+H57+H51+H76)</f>
        <v>1964050</v>
      </c>
      <c r="I50" s="235">
        <f>SUM(I75+I68+I63+I57+I51)</f>
        <v>2070549</v>
      </c>
      <c r="J50" s="158">
        <f>SUM(J75+J68+J63+J57+J51)</f>
        <v>2055450</v>
      </c>
      <c r="K50" s="158">
        <f>SUM(K75+K68+K63+K57+K51)</f>
        <v>2039100</v>
      </c>
      <c r="L50" s="178">
        <f>SUM(L75+L68+L63+L57+L51)</f>
        <v>2039100</v>
      </c>
    </row>
    <row r="51" spans="1:12" ht="12.75">
      <c r="A51" s="57" t="s">
        <v>24</v>
      </c>
      <c r="B51" s="53" t="s">
        <v>20</v>
      </c>
      <c r="C51" s="53"/>
      <c r="D51" s="286"/>
      <c r="E51" s="58" t="s">
        <v>65</v>
      </c>
      <c r="F51" s="294">
        <f>SUM(F52:F56)</f>
        <v>336078.38999999996</v>
      </c>
      <c r="G51" s="112">
        <f aca="true" t="shared" si="12" ref="G51:L51">SUM(G52:G56)</f>
        <v>406267.31</v>
      </c>
      <c r="H51" s="251">
        <f t="shared" si="12"/>
        <v>460500</v>
      </c>
      <c r="I51" s="251">
        <f>SUM(I52:I56)</f>
        <v>492800</v>
      </c>
      <c r="J51" s="295">
        <f t="shared" si="12"/>
        <v>471500</v>
      </c>
      <c r="K51" s="295">
        <f t="shared" si="12"/>
        <v>465500</v>
      </c>
      <c r="L51" s="296">
        <f t="shared" si="12"/>
        <v>465500</v>
      </c>
    </row>
    <row r="52" spans="1:12" ht="12.75">
      <c r="A52" s="38"/>
      <c r="B52" s="29"/>
      <c r="C52" s="29"/>
      <c r="D52" s="47" t="s">
        <v>98</v>
      </c>
      <c r="E52" s="66" t="s">
        <v>84</v>
      </c>
      <c r="F52" s="297">
        <v>200452.5</v>
      </c>
      <c r="G52" s="116">
        <v>268401.1</v>
      </c>
      <c r="H52" s="116">
        <v>317000</v>
      </c>
      <c r="I52" s="154">
        <v>328300</v>
      </c>
      <c r="J52" s="116">
        <v>315000</v>
      </c>
      <c r="K52" s="116">
        <v>320000</v>
      </c>
      <c r="L52" s="298">
        <v>320000</v>
      </c>
    </row>
    <row r="53" spans="1:12" ht="12.75">
      <c r="A53" s="38"/>
      <c r="B53" s="29"/>
      <c r="C53" s="29"/>
      <c r="D53" s="47"/>
      <c r="E53" s="66" t="s">
        <v>88</v>
      </c>
      <c r="F53" s="297">
        <v>70682.72</v>
      </c>
      <c r="G53" s="116">
        <v>92341.8</v>
      </c>
      <c r="H53" s="116">
        <v>111000</v>
      </c>
      <c r="I53" s="154">
        <v>123500</v>
      </c>
      <c r="J53" s="116">
        <v>110000</v>
      </c>
      <c r="K53" s="116">
        <v>110000</v>
      </c>
      <c r="L53" s="298">
        <v>110000</v>
      </c>
    </row>
    <row r="54" spans="1:12" ht="12.75">
      <c r="A54" s="38"/>
      <c r="B54" s="29"/>
      <c r="C54" s="29"/>
      <c r="D54" s="47"/>
      <c r="E54" s="48" t="s">
        <v>89</v>
      </c>
      <c r="F54" s="297">
        <v>47568.19</v>
      </c>
      <c r="G54" s="116">
        <v>41940.39</v>
      </c>
      <c r="H54" s="116">
        <v>28000</v>
      </c>
      <c r="I54" s="154">
        <v>28000</v>
      </c>
      <c r="J54" s="116">
        <v>36600</v>
      </c>
      <c r="K54" s="116">
        <v>35000</v>
      </c>
      <c r="L54" s="298">
        <v>35000</v>
      </c>
    </row>
    <row r="55" spans="1:12" ht="12.75">
      <c r="A55" s="38"/>
      <c r="B55" s="29"/>
      <c r="C55" s="29"/>
      <c r="D55" s="47"/>
      <c r="E55" s="80" t="s">
        <v>165</v>
      </c>
      <c r="F55" s="297">
        <v>16554.63</v>
      </c>
      <c r="G55" s="116">
        <v>3119.68</v>
      </c>
      <c r="H55" s="116">
        <v>3000</v>
      </c>
      <c r="I55" s="154">
        <v>11500</v>
      </c>
      <c r="J55" s="253">
        <v>8400</v>
      </c>
      <c r="K55" s="116"/>
      <c r="L55" s="299"/>
    </row>
    <row r="56" spans="1:12" ht="12.75">
      <c r="A56" s="38"/>
      <c r="B56" s="29"/>
      <c r="C56" s="29"/>
      <c r="D56" s="47"/>
      <c r="E56" s="80" t="s">
        <v>110</v>
      </c>
      <c r="F56" s="297">
        <v>820.35</v>
      </c>
      <c r="G56" s="116">
        <v>464.34</v>
      </c>
      <c r="H56" s="116">
        <v>1500</v>
      </c>
      <c r="I56" s="154">
        <v>1500</v>
      </c>
      <c r="J56" s="116">
        <v>1500</v>
      </c>
      <c r="K56" s="116">
        <v>500</v>
      </c>
      <c r="L56" s="299">
        <v>500</v>
      </c>
    </row>
    <row r="57" spans="1:12" ht="12.75">
      <c r="A57" s="40" t="s">
        <v>24</v>
      </c>
      <c r="B57" s="31" t="s">
        <v>21</v>
      </c>
      <c r="C57" s="31"/>
      <c r="D57" s="44"/>
      <c r="E57" s="49" t="s">
        <v>66</v>
      </c>
      <c r="F57" s="300">
        <f aca="true" t="shared" si="13" ref="F57:L57">SUM(F58:F62)</f>
        <v>616942.24</v>
      </c>
      <c r="G57" s="113">
        <f t="shared" si="13"/>
        <v>737101.2200000001</v>
      </c>
      <c r="H57" s="234">
        <f t="shared" si="13"/>
        <v>832300</v>
      </c>
      <c r="I57" s="234">
        <f t="shared" si="13"/>
        <v>852552</v>
      </c>
      <c r="J57" s="237">
        <f t="shared" si="13"/>
        <v>859550</v>
      </c>
      <c r="K57" s="237">
        <f t="shared" si="13"/>
        <v>871000</v>
      </c>
      <c r="L57" s="301">
        <f t="shared" si="13"/>
        <v>871000</v>
      </c>
    </row>
    <row r="58" spans="1:12" ht="12.75">
      <c r="A58" s="40"/>
      <c r="B58" s="31"/>
      <c r="C58" s="31"/>
      <c r="D58" s="86" t="s">
        <v>97</v>
      </c>
      <c r="E58" s="66" t="s">
        <v>109</v>
      </c>
      <c r="F58" s="302">
        <v>395584.43</v>
      </c>
      <c r="G58" s="117">
        <v>509002.14</v>
      </c>
      <c r="H58" s="117">
        <v>560000</v>
      </c>
      <c r="I58" s="155">
        <v>560000</v>
      </c>
      <c r="J58" s="117">
        <v>575000</v>
      </c>
      <c r="K58" s="117">
        <v>590000</v>
      </c>
      <c r="L58" s="303">
        <v>590000</v>
      </c>
    </row>
    <row r="59" spans="1:12" ht="12.75">
      <c r="A59" s="40"/>
      <c r="B59" s="31"/>
      <c r="C59" s="31"/>
      <c r="D59" s="86" t="s">
        <v>113</v>
      </c>
      <c r="E59" s="66" t="s">
        <v>88</v>
      </c>
      <c r="F59" s="302">
        <v>144196.96</v>
      </c>
      <c r="G59" s="117">
        <v>173864.25</v>
      </c>
      <c r="H59" s="117">
        <v>195800</v>
      </c>
      <c r="I59" s="155">
        <v>195800</v>
      </c>
      <c r="J59" s="117">
        <v>201000</v>
      </c>
      <c r="K59" s="117">
        <v>210000</v>
      </c>
      <c r="L59" s="303">
        <v>210000</v>
      </c>
    </row>
    <row r="60" spans="1:12" ht="12.75">
      <c r="A60" s="40"/>
      <c r="B60" s="31"/>
      <c r="C60" s="31"/>
      <c r="D60" s="44"/>
      <c r="E60" s="48" t="s">
        <v>89</v>
      </c>
      <c r="F60" s="302">
        <v>74387.52</v>
      </c>
      <c r="G60" s="117">
        <v>53020.53</v>
      </c>
      <c r="H60" s="117">
        <v>55000</v>
      </c>
      <c r="I60" s="155">
        <v>73752</v>
      </c>
      <c r="J60" s="117">
        <v>70000</v>
      </c>
      <c r="K60" s="117">
        <v>70000</v>
      </c>
      <c r="L60" s="303">
        <v>70000</v>
      </c>
    </row>
    <row r="61" spans="1:12" ht="12.75">
      <c r="A61" s="40"/>
      <c r="B61" s="31"/>
      <c r="C61" s="31"/>
      <c r="D61" s="44"/>
      <c r="E61" s="48" t="s">
        <v>164</v>
      </c>
      <c r="F61" s="302">
        <v>2400</v>
      </c>
      <c r="G61" s="117"/>
      <c r="H61" s="117">
        <v>20000</v>
      </c>
      <c r="I61" s="155">
        <v>21500</v>
      </c>
      <c r="J61" s="255">
        <v>12050</v>
      </c>
      <c r="K61" s="117"/>
      <c r="L61" s="303"/>
    </row>
    <row r="62" spans="1:12" ht="12.75">
      <c r="A62" s="40"/>
      <c r="B62" s="31"/>
      <c r="C62" s="31"/>
      <c r="D62" s="44"/>
      <c r="E62" s="80" t="s">
        <v>110</v>
      </c>
      <c r="F62" s="302">
        <v>373.33</v>
      </c>
      <c r="G62" s="117">
        <v>1214.3</v>
      </c>
      <c r="H62" s="117">
        <v>1500</v>
      </c>
      <c r="I62" s="155">
        <v>1500</v>
      </c>
      <c r="J62" s="117">
        <v>1500</v>
      </c>
      <c r="K62" s="117">
        <v>1000</v>
      </c>
      <c r="L62" s="303">
        <v>1000</v>
      </c>
    </row>
    <row r="63" spans="1:12" ht="12.75">
      <c r="A63" s="40" t="s">
        <v>24</v>
      </c>
      <c r="B63" s="31" t="s">
        <v>22</v>
      </c>
      <c r="C63" s="31"/>
      <c r="D63" s="86"/>
      <c r="E63" s="49" t="s">
        <v>67</v>
      </c>
      <c r="F63" s="300">
        <f>SUM(F64:F67)</f>
        <v>81826.24</v>
      </c>
      <c r="G63" s="113">
        <f aca="true" t="shared" si="14" ref="G63:L63">SUM(G64:G67)</f>
        <v>102069.19</v>
      </c>
      <c r="H63" s="234">
        <f t="shared" si="14"/>
        <v>128600</v>
      </c>
      <c r="I63" s="234">
        <f t="shared" si="14"/>
        <v>140405</v>
      </c>
      <c r="J63" s="237">
        <f t="shared" si="14"/>
        <v>129600</v>
      </c>
      <c r="K63" s="237">
        <f t="shared" si="14"/>
        <v>134600</v>
      </c>
      <c r="L63" s="301">
        <f t="shared" si="14"/>
        <v>134600</v>
      </c>
    </row>
    <row r="64" spans="1:12" ht="12.75">
      <c r="A64" s="40"/>
      <c r="B64" s="31"/>
      <c r="C64" s="31"/>
      <c r="D64" s="86" t="s">
        <v>114</v>
      </c>
      <c r="E64" s="66" t="s">
        <v>84</v>
      </c>
      <c r="F64" s="302">
        <v>55616.62</v>
      </c>
      <c r="G64" s="117">
        <v>75824.98</v>
      </c>
      <c r="H64" s="117">
        <v>90000</v>
      </c>
      <c r="I64" s="117">
        <v>99800</v>
      </c>
      <c r="J64" s="117">
        <v>91000</v>
      </c>
      <c r="K64" s="117">
        <v>93000</v>
      </c>
      <c r="L64" s="303">
        <v>93000</v>
      </c>
    </row>
    <row r="65" spans="1:12" ht="12.75">
      <c r="A65" s="40"/>
      <c r="B65" s="31"/>
      <c r="C65" s="31"/>
      <c r="D65" s="44"/>
      <c r="E65" s="66" t="s">
        <v>88</v>
      </c>
      <c r="F65" s="302">
        <v>19478.16</v>
      </c>
      <c r="G65" s="117">
        <v>24922.55</v>
      </c>
      <c r="H65" s="117">
        <v>33000</v>
      </c>
      <c r="I65" s="117">
        <v>35005</v>
      </c>
      <c r="J65" s="117">
        <v>33000</v>
      </c>
      <c r="K65" s="117">
        <v>34000</v>
      </c>
      <c r="L65" s="303">
        <v>34000</v>
      </c>
    </row>
    <row r="66" spans="1:12" ht="12.75">
      <c r="A66" s="40"/>
      <c r="B66" s="31"/>
      <c r="C66" s="31"/>
      <c r="D66" s="44"/>
      <c r="E66" s="48" t="s">
        <v>89</v>
      </c>
      <c r="F66" s="302">
        <v>6582.77</v>
      </c>
      <c r="G66" s="117">
        <v>1147.92</v>
      </c>
      <c r="H66" s="117">
        <v>5000</v>
      </c>
      <c r="I66" s="117">
        <v>5000</v>
      </c>
      <c r="J66" s="117">
        <v>5000</v>
      </c>
      <c r="K66" s="117">
        <v>7000</v>
      </c>
      <c r="L66" s="303">
        <v>7000</v>
      </c>
    </row>
    <row r="67" spans="1:12" ht="12.75">
      <c r="A67" s="40"/>
      <c r="B67" s="31"/>
      <c r="C67" s="31"/>
      <c r="D67" s="44"/>
      <c r="E67" s="80" t="s">
        <v>110</v>
      </c>
      <c r="F67" s="302">
        <v>148.69</v>
      </c>
      <c r="G67" s="117">
        <v>173.74</v>
      </c>
      <c r="H67" s="118">
        <v>600</v>
      </c>
      <c r="I67" s="156">
        <v>600</v>
      </c>
      <c r="J67" s="118">
        <v>600</v>
      </c>
      <c r="K67" s="118">
        <v>600</v>
      </c>
      <c r="L67" s="304">
        <v>600</v>
      </c>
    </row>
    <row r="68" spans="1:12" ht="12.75">
      <c r="A68" s="40" t="s">
        <v>24</v>
      </c>
      <c r="B68" s="31" t="s">
        <v>23</v>
      </c>
      <c r="C68" s="31"/>
      <c r="D68" s="44"/>
      <c r="E68" s="49" t="s">
        <v>68</v>
      </c>
      <c r="F68" s="300">
        <f aca="true" t="shared" si="15" ref="F68:L68">SUM(F69:F74)</f>
        <v>206446.34</v>
      </c>
      <c r="G68" s="113">
        <f t="shared" si="15"/>
        <v>261211.48</v>
      </c>
      <c r="H68" s="234">
        <f t="shared" si="15"/>
        <v>278500</v>
      </c>
      <c r="I68" s="236">
        <f t="shared" si="15"/>
        <v>320642</v>
      </c>
      <c r="J68" s="238">
        <f t="shared" si="15"/>
        <v>284500</v>
      </c>
      <c r="K68" s="238">
        <f t="shared" si="15"/>
        <v>248000</v>
      </c>
      <c r="L68" s="305">
        <f t="shared" si="15"/>
        <v>248000</v>
      </c>
    </row>
    <row r="69" spans="1:12" ht="12.75">
      <c r="A69" s="40"/>
      <c r="B69" s="31"/>
      <c r="C69" s="31"/>
      <c r="D69" s="44" t="s">
        <v>106</v>
      </c>
      <c r="E69" s="66" t="s">
        <v>84</v>
      </c>
      <c r="F69" s="302">
        <v>71868.34</v>
      </c>
      <c r="G69" s="117">
        <v>99670.03</v>
      </c>
      <c r="H69" s="118">
        <v>100000</v>
      </c>
      <c r="I69" s="156">
        <v>112006</v>
      </c>
      <c r="J69" s="118">
        <v>91500</v>
      </c>
      <c r="K69" s="118">
        <v>94000</v>
      </c>
      <c r="L69" s="304">
        <v>94000</v>
      </c>
    </row>
    <row r="70" spans="1:12" ht="12.75">
      <c r="A70" s="40"/>
      <c r="B70" s="31"/>
      <c r="C70" s="31"/>
      <c r="D70" s="44"/>
      <c r="E70" s="66" t="s">
        <v>88</v>
      </c>
      <c r="F70" s="302">
        <v>24095.15</v>
      </c>
      <c r="G70" s="117">
        <v>33254.78</v>
      </c>
      <c r="H70" s="118">
        <v>35000</v>
      </c>
      <c r="I70" s="156">
        <v>37900</v>
      </c>
      <c r="J70" s="118">
        <v>32000</v>
      </c>
      <c r="K70" s="118">
        <v>33000</v>
      </c>
      <c r="L70" s="304">
        <v>33000</v>
      </c>
    </row>
    <row r="71" spans="1:12" ht="12.75">
      <c r="A71" s="40"/>
      <c r="B71" s="31"/>
      <c r="C71" s="31"/>
      <c r="D71" s="44"/>
      <c r="E71" s="48" t="s">
        <v>89</v>
      </c>
      <c r="F71" s="302">
        <v>16466.61</v>
      </c>
      <c r="G71" s="117">
        <v>18697.16</v>
      </c>
      <c r="H71" s="118">
        <v>18000</v>
      </c>
      <c r="I71" s="156">
        <v>18000</v>
      </c>
      <c r="J71" s="118">
        <v>20000</v>
      </c>
      <c r="K71" s="118">
        <v>30000</v>
      </c>
      <c r="L71" s="304">
        <v>30000</v>
      </c>
    </row>
    <row r="72" spans="1:12" ht="12.75">
      <c r="A72" s="40"/>
      <c r="B72" s="31"/>
      <c r="C72" s="31"/>
      <c r="D72" s="44"/>
      <c r="E72" s="80" t="s">
        <v>157</v>
      </c>
      <c r="F72" s="302">
        <v>93304.58</v>
      </c>
      <c r="G72" s="117">
        <v>108877.85</v>
      </c>
      <c r="H72" s="118">
        <v>124500</v>
      </c>
      <c r="I72" s="156">
        <v>139916</v>
      </c>
      <c r="J72" s="118">
        <v>140000</v>
      </c>
      <c r="K72" s="118">
        <v>90000</v>
      </c>
      <c r="L72" s="304">
        <v>90000</v>
      </c>
    </row>
    <row r="73" spans="1:12" ht="12.75">
      <c r="A73" s="40"/>
      <c r="B73" s="31"/>
      <c r="C73" s="31"/>
      <c r="D73" s="44"/>
      <c r="E73" s="80" t="s">
        <v>174</v>
      </c>
      <c r="F73" s="302"/>
      <c r="G73" s="117"/>
      <c r="H73" s="118"/>
      <c r="I73" s="156">
        <v>11820</v>
      </c>
      <c r="J73" s="118"/>
      <c r="K73" s="118"/>
      <c r="L73" s="304"/>
    </row>
    <row r="74" spans="1:12" ht="12.75">
      <c r="A74" s="40"/>
      <c r="B74" s="31"/>
      <c r="C74" s="31"/>
      <c r="D74" s="44"/>
      <c r="E74" s="80" t="s">
        <v>110</v>
      </c>
      <c r="F74" s="302">
        <v>711.66</v>
      </c>
      <c r="G74" s="117">
        <v>711.66</v>
      </c>
      <c r="H74" s="118">
        <v>1000</v>
      </c>
      <c r="I74" s="156">
        <v>1000</v>
      </c>
      <c r="J74" s="118">
        <v>1000</v>
      </c>
      <c r="K74" s="118">
        <v>1000</v>
      </c>
      <c r="L74" s="304">
        <v>1000</v>
      </c>
    </row>
    <row r="75" spans="1:12" ht="12.75">
      <c r="A75" s="40" t="s">
        <v>24</v>
      </c>
      <c r="B75" s="31">
        <v>5</v>
      </c>
      <c r="C75" s="31"/>
      <c r="D75" s="86"/>
      <c r="E75" s="172" t="s">
        <v>134</v>
      </c>
      <c r="F75" s="300">
        <f>SUM(F76)</f>
        <v>104126</v>
      </c>
      <c r="G75" s="113">
        <f aca="true" t="shared" si="16" ref="G75:L75">SUM(G76)</f>
        <v>205146</v>
      </c>
      <c r="H75" s="121">
        <f t="shared" si="16"/>
        <v>264150</v>
      </c>
      <c r="I75" s="157">
        <f t="shared" si="16"/>
        <v>264150</v>
      </c>
      <c r="J75" s="238">
        <f t="shared" si="16"/>
        <v>310300</v>
      </c>
      <c r="K75" s="161">
        <f t="shared" si="16"/>
        <v>320000</v>
      </c>
      <c r="L75" s="306">
        <f t="shared" si="16"/>
        <v>320000</v>
      </c>
    </row>
    <row r="76" spans="1:12" ht="13.5" thickBot="1">
      <c r="A76" s="276"/>
      <c r="B76" s="277"/>
      <c r="C76" s="277"/>
      <c r="D76" s="278" t="s">
        <v>114</v>
      </c>
      <c r="E76" s="287" t="s">
        <v>132</v>
      </c>
      <c r="F76" s="307">
        <v>104126</v>
      </c>
      <c r="G76" s="308">
        <v>205146</v>
      </c>
      <c r="H76" s="309">
        <v>264150</v>
      </c>
      <c r="I76" s="309">
        <v>264150</v>
      </c>
      <c r="J76" s="308">
        <v>310300</v>
      </c>
      <c r="K76" s="308">
        <v>320000</v>
      </c>
      <c r="L76" s="310">
        <v>320000</v>
      </c>
    </row>
    <row r="77" spans="1:12" ht="18" customHeight="1" thickBot="1">
      <c r="A77" s="10" t="s">
        <v>25</v>
      </c>
      <c r="B77" s="11"/>
      <c r="C77" s="11"/>
      <c r="D77" s="12"/>
      <c r="E77" s="22" t="s">
        <v>69</v>
      </c>
      <c r="F77" s="133">
        <f>F78+F82+F84</f>
        <v>31769</v>
      </c>
      <c r="G77" s="115">
        <f>G78+G82+G84</f>
        <v>40119.86</v>
      </c>
      <c r="H77" s="111">
        <f>SUM(H82+H84+H78)</f>
        <v>44700</v>
      </c>
      <c r="I77" s="158">
        <f>SUM(I84+I82+I78)</f>
        <v>44700</v>
      </c>
      <c r="J77" s="158">
        <f>SUM(J78+J82+J84)</f>
        <v>48700</v>
      </c>
      <c r="K77" s="158">
        <f>SUM(K84+K82+K78)</f>
        <v>45600</v>
      </c>
      <c r="L77" s="178">
        <f>L78+L82+L84</f>
        <v>45600</v>
      </c>
    </row>
    <row r="78" spans="1:12" ht="12.75">
      <c r="A78" s="46" t="s">
        <v>25</v>
      </c>
      <c r="B78" s="29" t="s">
        <v>20</v>
      </c>
      <c r="C78" s="29"/>
      <c r="D78" s="44" t="s">
        <v>38</v>
      </c>
      <c r="E78" s="60" t="s">
        <v>70</v>
      </c>
      <c r="F78" s="294">
        <f aca="true" t="shared" si="17" ref="F78:L78">SUM(F79:F81)</f>
        <v>16176.2</v>
      </c>
      <c r="G78" s="112">
        <f t="shared" si="17"/>
        <v>20119.86</v>
      </c>
      <c r="H78" s="123">
        <f t="shared" si="17"/>
        <v>24000</v>
      </c>
      <c r="I78" s="123">
        <f t="shared" si="17"/>
        <v>24000</v>
      </c>
      <c r="J78" s="295">
        <f t="shared" si="17"/>
        <v>28000</v>
      </c>
      <c r="K78" s="112">
        <f>SUM(K79:K81)</f>
        <v>25000</v>
      </c>
      <c r="L78" s="185">
        <f t="shared" si="17"/>
        <v>25000</v>
      </c>
    </row>
    <row r="79" spans="1:12" ht="12.75">
      <c r="A79" s="56"/>
      <c r="B79" s="31"/>
      <c r="C79" s="31"/>
      <c r="D79" s="44"/>
      <c r="E79" s="66" t="s">
        <v>85</v>
      </c>
      <c r="F79" s="311">
        <v>6854.6</v>
      </c>
      <c r="G79" s="120">
        <v>8654.67</v>
      </c>
      <c r="H79" s="117">
        <v>10000</v>
      </c>
      <c r="I79" s="122">
        <v>10000</v>
      </c>
      <c r="J79" s="117">
        <v>10000</v>
      </c>
      <c r="K79" s="120">
        <v>10000</v>
      </c>
      <c r="L79" s="312">
        <v>10000</v>
      </c>
    </row>
    <row r="80" spans="1:12" ht="12.75">
      <c r="A80" s="56"/>
      <c r="B80" s="31"/>
      <c r="C80" s="31"/>
      <c r="D80" s="44"/>
      <c r="E80" s="66" t="s">
        <v>88</v>
      </c>
      <c r="F80" s="311">
        <v>2091.44</v>
      </c>
      <c r="G80" s="120">
        <v>2678.42</v>
      </c>
      <c r="H80" s="117">
        <v>3000</v>
      </c>
      <c r="I80" s="122">
        <v>3000</v>
      </c>
      <c r="J80" s="117">
        <v>3000</v>
      </c>
      <c r="K80" s="120">
        <v>3000</v>
      </c>
      <c r="L80" s="312">
        <v>3000</v>
      </c>
    </row>
    <row r="81" spans="1:12" ht="12.75">
      <c r="A81" s="40"/>
      <c r="B81" s="31"/>
      <c r="C81" s="31"/>
      <c r="D81" s="44"/>
      <c r="E81" s="48" t="s">
        <v>89</v>
      </c>
      <c r="F81" s="313">
        <v>7230.16</v>
      </c>
      <c r="G81" s="108">
        <v>8786.77</v>
      </c>
      <c r="H81" s="117">
        <v>11000</v>
      </c>
      <c r="I81" s="104">
        <v>11000</v>
      </c>
      <c r="J81" s="117">
        <v>15000</v>
      </c>
      <c r="K81" s="108">
        <v>12000</v>
      </c>
      <c r="L81" s="314">
        <v>12000</v>
      </c>
    </row>
    <row r="82" spans="1:12" ht="12.75">
      <c r="A82" s="40" t="s">
        <v>25</v>
      </c>
      <c r="B82" s="31" t="s">
        <v>21</v>
      </c>
      <c r="C82" s="31"/>
      <c r="D82" s="44" t="s">
        <v>38</v>
      </c>
      <c r="E82" s="49" t="s">
        <v>71</v>
      </c>
      <c r="F82" s="300">
        <f aca="true" t="shared" si="18" ref="F82:L82">SUM(F83)</f>
        <v>15000</v>
      </c>
      <c r="G82" s="113">
        <f t="shared" si="18"/>
        <v>20000</v>
      </c>
      <c r="H82" s="121">
        <f t="shared" si="18"/>
        <v>20000</v>
      </c>
      <c r="I82" s="121">
        <f t="shared" si="18"/>
        <v>20000</v>
      </c>
      <c r="J82" s="237">
        <f t="shared" si="18"/>
        <v>20000</v>
      </c>
      <c r="K82" s="113">
        <f t="shared" si="18"/>
        <v>20000</v>
      </c>
      <c r="L82" s="183">
        <f t="shared" si="18"/>
        <v>20000</v>
      </c>
    </row>
    <row r="83" spans="1:12" ht="12.75">
      <c r="A83" s="40"/>
      <c r="B83" s="31"/>
      <c r="C83" s="31"/>
      <c r="D83" s="44"/>
      <c r="E83" s="63" t="s">
        <v>92</v>
      </c>
      <c r="F83" s="311">
        <v>15000</v>
      </c>
      <c r="G83" s="120">
        <v>20000</v>
      </c>
      <c r="H83" s="120">
        <v>20000</v>
      </c>
      <c r="I83" s="122">
        <v>20000</v>
      </c>
      <c r="J83" s="117">
        <v>20000</v>
      </c>
      <c r="K83" s="120">
        <v>20000</v>
      </c>
      <c r="L83" s="181">
        <v>20000</v>
      </c>
    </row>
    <row r="84" spans="1:12" ht="12.75">
      <c r="A84" s="40" t="s">
        <v>25</v>
      </c>
      <c r="B84" s="31" t="s">
        <v>22</v>
      </c>
      <c r="C84" s="31"/>
      <c r="D84" s="44" t="s">
        <v>38</v>
      </c>
      <c r="E84" s="172" t="s">
        <v>123</v>
      </c>
      <c r="F84" s="300">
        <f aca="true" t="shared" si="19" ref="F84:L84">SUM(F85)</f>
        <v>592.8</v>
      </c>
      <c r="G84" s="113">
        <f t="shared" si="19"/>
        <v>0</v>
      </c>
      <c r="H84" s="121">
        <f t="shared" si="19"/>
        <v>700</v>
      </c>
      <c r="I84" s="121">
        <f t="shared" si="19"/>
        <v>700</v>
      </c>
      <c r="J84" s="237">
        <f t="shared" si="19"/>
        <v>700</v>
      </c>
      <c r="K84" s="113">
        <f t="shared" si="19"/>
        <v>600</v>
      </c>
      <c r="L84" s="183">
        <f t="shared" si="19"/>
        <v>600</v>
      </c>
    </row>
    <row r="85" spans="1:12" ht="13.5" thickBot="1">
      <c r="A85" s="45"/>
      <c r="B85" s="33"/>
      <c r="C85" s="33"/>
      <c r="D85" s="50"/>
      <c r="E85" s="51" t="s">
        <v>89</v>
      </c>
      <c r="F85" s="315">
        <v>592.8</v>
      </c>
      <c r="G85" s="316"/>
      <c r="H85" s="317">
        <v>700</v>
      </c>
      <c r="I85" s="317">
        <v>700</v>
      </c>
      <c r="J85" s="309">
        <v>700</v>
      </c>
      <c r="K85" s="316">
        <v>600</v>
      </c>
      <c r="L85" s="318">
        <v>600</v>
      </c>
    </row>
    <row r="86" spans="1:12" ht="25.5" customHeight="1" thickBot="1">
      <c r="A86" s="16" t="s">
        <v>26</v>
      </c>
      <c r="B86" s="11"/>
      <c r="C86" s="11"/>
      <c r="D86" s="12"/>
      <c r="E86" s="22" t="s">
        <v>39</v>
      </c>
      <c r="F86" s="133">
        <f>F87+F92+F94</f>
        <v>99979.36</v>
      </c>
      <c r="G86" s="115">
        <f>G87+G92+G94</f>
        <v>84655.45</v>
      </c>
      <c r="H86" s="111">
        <f>H87+H92+H94</f>
        <v>136900</v>
      </c>
      <c r="I86" s="111">
        <f>SUM(I94+I92+I87)</f>
        <v>112400</v>
      </c>
      <c r="J86" s="111">
        <f>SUM(J87+J92+J94)</f>
        <v>117000</v>
      </c>
      <c r="K86" s="158">
        <f>SUM(K94+K92+K87)</f>
        <v>132800</v>
      </c>
      <c r="L86" s="178">
        <f>L87+L92+L94</f>
        <v>132800</v>
      </c>
    </row>
    <row r="87" spans="1:12" ht="12.75">
      <c r="A87" s="46" t="s">
        <v>26</v>
      </c>
      <c r="B87" s="29" t="s">
        <v>20</v>
      </c>
      <c r="C87" s="29"/>
      <c r="D87" s="53"/>
      <c r="E87" s="59" t="s">
        <v>72</v>
      </c>
      <c r="F87" s="114">
        <f aca="true" t="shared" si="20" ref="F87:L87">SUM(F88:F91)</f>
        <v>96579.36</v>
      </c>
      <c r="G87" s="114">
        <f t="shared" si="20"/>
        <v>79865.45</v>
      </c>
      <c r="H87" s="119">
        <f t="shared" si="20"/>
        <v>131200</v>
      </c>
      <c r="I87" s="119">
        <f t="shared" si="20"/>
        <v>106700</v>
      </c>
      <c r="J87" s="233">
        <f t="shared" si="20"/>
        <v>111700</v>
      </c>
      <c r="K87" s="119">
        <f t="shared" si="20"/>
        <v>127300</v>
      </c>
      <c r="L87" s="180">
        <f t="shared" si="20"/>
        <v>127300</v>
      </c>
    </row>
    <row r="88" spans="1:12" ht="12.75">
      <c r="A88" s="56"/>
      <c r="B88" s="31"/>
      <c r="C88" s="31"/>
      <c r="D88" s="86" t="s">
        <v>115</v>
      </c>
      <c r="E88" s="63" t="s">
        <v>84</v>
      </c>
      <c r="F88" s="120">
        <v>17667.4</v>
      </c>
      <c r="G88" s="120">
        <v>19742.18</v>
      </c>
      <c r="H88" s="155">
        <v>24000</v>
      </c>
      <c r="I88" s="122">
        <v>27500</v>
      </c>
      <c r="J88" s="155">
        <v>26000</v>
      </c>
      <c r="K88" s="122">
        <v>27000</v>
      </c>
      <c r="L88" s="181">
        <v>27000</v>
      </c>
    </row>
    <row r="89" spans="1:12" ht="12.75">
      <c r="A89" s="40"/>
      <c r="B89" s="31"/>
      <c r="C89" s="31"/>
      <c r="D89" s="44"/>
      <c r="E89" s="48" t="s">
        <v>88</v>
      </c>
      <c r="F89" s="108">
        <v>6757.62</v>
      </c>
      <c r="G89" s="108">
        <v>7137.55</v>
      </c>
      <c r="H89" s="155">
        <v>10000</v>
      </c>
      <c r="I89" s="104">
        <v>10000</v>
      </c>
      <c r="J89" s="155">
        <v>9500</v>
      </c>
      <c r="K89" s="104">
        <v>10000</v>
      </c>
      <c r="L89" s="182">
        <v>10000</v>
      </c>
    </row>
    <row r="90" spans="1:12" ht="12.75">
      <c r="A90" s="40"/>
      <c r="B90" s="31"/>
      <c r="C90" s="31"/>
      <c r="D90" s="47"/>
      <c r="E90" s="48" t="s">
        <v>90</v>
      </c>
      <c r="F90" s="108">
        <v>72154.34</v>
      </c>
      <c r="G90" s="108">
        <v>52985.72</v>
      </c>
      <c r="H90" s="155">
        <v>97000</v>
      </c>
      <c r="I90" s="104">
        <v>69000</v>
      </c>
      <c r="J90" s="155">
        <v>76000</v>
      </c>
      <c r="K90" s="104">
        <v>90000</v>
      </c>
      <c r="L90" s="182">
        <v>90000</v>
      </c>
    </row>
    <row r="91" spans="1:12" ht="12.75">
      <c r="A91" s="40"/>
      <c r="B91" s="31"/>
      <c r="C91" s="31"/>
      <c r="D91" s="47"/>
      <c r="E91" s="48" t="s">
        <v>124</v>
      </c>
      <c r="F91" s="108">
        <v>0</v>
      </c>
      <c r="G91" s="108"/>
      <c r="H91" s="155">
        <v>200</v>
      </c>
      <c r="I91" s="104">
        <v>200</v>
      </c>
      <c r="J91" s="155">
        <v>200</v>
      </c>
      <c r="K91" s="104">
        <v>300</v>
      </c>
      <c r="L91" s="182">
        <v>300</v>
      </c>
    </row>
    <row r="92" spans="1:12" ht="12.75">
      <c r="A92" s="40" t="s">
        <v>26</v>
      </c>
      <c r="B92" s="31" t="s">
        <v>21</v>
      </c>
      <c r="C92" s="31"/>
      <c r="D92" s="86"/>
      <c r="E92" s="49" t="s">
        <v>73</v>
      </c>
      <c r="F92" s="113">
        <f aca="true" t="shared" si="21" ref="F92:L92">SUM(F93)</f>
        <v>3400</v>
      </c>
      <c r="G92" s="113">
        <f t="shared" si="21"/>
        <v>4790</v>
      </c>
      <c r="H92" s="121">
        <f t="shared" si="21"/>
        <v>5100</v>
      </c>
      <c r="I92" s="121">
        <f t="shared" si="21"/>
        <v>5100</v>
      </c>
      <c r="J92" s="234">
        <f t="shared" si="21"/>
        <v>5000</v>
      </c>
      <c r="K92" s="121">
        <f t="shared" si="21"/>
        <v>5000</v>
      </c>
      <c r="L92" s="183">
        <f t="shared" si="21"/>
        <v>5000</v>
      </c>
    </row>
    <row r="93" spans="1:12" ht="12.75">
      <c r="A93" s="40"/>
      <c r="B93" s="31"/>
      <c r="C93" s="31"/>
      <c r="D93" s="86" t="s">
        <v>112</v>
      </c>
      <c r="E93" s="63" t="s">
        <v>92</v>
      </c>
      <c r="F93" s="120">
        <v>3400</v>
      </c>
      <c r="G93" s="120">
        <v>4790</v>
      </c>
      <c r="H93" s="122">
        <v>5100</v>
      </c>
      <c r="I93" s="122">
        <v>5100</v>
      </c>
      <c r="J93" s="155">
        <v>5000</v>
      </c>
      <c r="K93" s="122">
        <v>5000</v>
      </c>
      <c r="L93" s="181">
        <v>5000</v>
      </c>
    </row>
    <row r="94" spans="1:12" ht="12.75">
      <c r="A94" s="40" t="s">
        <v>26</v>
      </c>
      <c r="B94" s="31" t="s">
        <v>22</v>
      </c>
      <c r="C94" s="31"/>
      <c r="D94" s="29"/>
      <c r="E94" s="49" t="s">
        <v>74</v>
      </c>
      <c r="F94" s="113">
        <f aca="true" t="shared" si="22" ref="F94:L94">SUM(F95)</f>
        <v>0</v>
      </c>
      <c r="G94" s="113">
        <f t="shared" si="22"/>
        <v>0</v>
      </c>
      <c r="H94" s="121">
        <f t="shared" si="22"/>
        <v>600</v>
      </c>
      <c r="I94" s="121">
        <f>SUM(I95)</f>
        <v>600</v>
      </c>
      <c r="J94" s="234">
        <f>SUM(J95)</f>
        <v>300</v>
      </c>
      <c r="K94" s="121">
        <f>SUM(K95)</f>
        <v>500</v>
      </c>
      <c r="L94" s="183">
        <f t="shared" si="22"/>
        <v>500</v>
      </c>
    </row>
    <row r="95" spans="1:12" ht="13.5" thickBot="1">
      <c r="A95" s="40"/>
      <c r="B95" s="31"/>
      <c r="C95" s="31"/>
      <c r="D95" s="86" t="s">
        <v>115</v>
      </c>
      <c r="E95" s="63" t="s">
        <v>89</v>
      </c>
      <c r="F95" s="120">
        <v>0</v>
      </c>
      <c r="G95" s="120">
        <v>0</v>
      </c>
      <c r="H95" s="122">
        <v>600</v>
      </c>
      <c r="I95" s="122">
        <v>600</v>
      </c>
      <c r="J95" s="155">
        <v>300</v>
      </c>
      <c r="K95" s="122">
        <v>500</v>
      </c>
      <c r="L95" s="181">
        <v>500</v>
      </c>
    </row>
    <row r="96" spans="1:12" ht="24.75" customHeight="1" thickBot="1">
      <c r="A96" s="16" t="s">
        <v>31</v>
      </c>
      <c r="B96" s="11"/>
      <c r="C96" s="11"/>
      <c r="D96" s="11"/>
      <c r="E96" s="22" t="s">
        <v>75</v>
      </c>
      <c r="F96" s="134">
        <f>F97+F102+F104</f>
        <v>114657.43000000001</v>
      </c>
      <c r="G96" s="115">
        <f>G97+G102+G104</f>
        <v>149278.29</v>
      </c>
      <c r="H96" s="111">
        <f>H97+H102+H104</f>
        <v>222300</v>
      </c>
      <c r="I96" s="111">
        <f>SUM(I97+I102+I104)</f>
        <v>229300</v>
      </c>
      <c r="J96" s="111">
        <f>SUM(J97+J102+J104)</f>
        <v>253300</v>
      </c>
      <c r="K96" s="111">
        <f>SUM(K104+K102+K97)</f>
        <v>254300</v>
      </c>
      <c r="L96" s="184">
        <f>L97+L102+L104</f>
        <v>254300</v>
      </c>
    </row>
    <row r="97" spans="1:12" ht="12.75">
      <c r="A97" s="38" t="s">
        <v>31</v>
      </c>
      <c r="B97" s="29" t="s">
        <v>20</v>
      </c>
      <c r="C97" s="29"/>
      <c r="D97" s="44" t="s">
        <v>40</v>
      </c>
      <c r="E97" s="59" t="s">
        <v>41</v>
      </c>
      <c r="F97" s="114">
        <f aca="true" t="shared" si="23" ref="F97:L97">SUM(F98:F101)</f>
        <v>47442.75</v>
      </c>
      <c r="G97" s="114">
        <f t="shared" si="23"/>
        <v>66956.26000000001</v>
      </c>
      <c r="H97" s="119">
        <f t="shared" si="23"/>
        <v>108300</v>
      </c>
      <c r="I97" s="119">
        <f t="shared" si="23"/>
        <v>115300</v>
      </c>
      <c r="J97" s="233">
        <f>SUM(J98:J101)</f>
        <v>137300</v>
      </c>
      <c r="K97" s="119">
        <f t="shared" si="23"/>
        <v>129300</v>
      </c>
      <c r="L97" s="180">
        <f t="shared" si="23"/>
        <v>129300</v>
      </c>
    </row>
    <row r="98" spans="1:12" ht="12.75">
      <c r="A98" s="40"/>
      <c r="B98" s="31"/>
      <c r="C98" s="31"/>
      <c r="D98" s="31"/>
      <c r="E98" s="48" t="s">
        <v>84</v>
      </c>
      <c r="F98" s="108">
        <v>24323.37</v>
      </c>
      <c r="G98" s="108">
        <v>32510.49</v>
      </c>
      <c r="H98" s="155">
        <v>50000</v>
      </c>
      <c r="I98" s="104">
        <v>50000</v>
      </c>
      <c r="J98" s="155">
        <v>53000</v>
      </c>
      <c r="K98" s="104">
        <v>58000</v>
      </c>
      <c r="L98" s="182">
        <v>58000</v>
      </c>
    </row>
    <row r="99" spans="1:12" ht="12.75">
      <c r="A99" s="40"/>
      <c r="B99" s="31"/>
      <c r="C99" s="31"/>
      <c r="D99" s="31"/>
      <c r="E99" s="48" t="s">
        <v>88</v>
      </c>
      <c r="F99" s="108">
        <v>8432.91</v>
      </c>
      <c r="G99" s="108">
        <v>11214.5</v>
      </c>
      <c r="H99" s="155">
        <v>18000</v>
      </c>
      <c r="I99" s="104">
        <v>20500</v>
      </c>
      <c r="J99" s="155">
        <v>20000</v>
      </c>
      <c r="K99" s="104">
        <v>21000</v>
      </c>
      <c r="L99" s="182">
        <v>21000</v>
      </c>
    </row>
    <row r="100" spans="1:12" ht="12.75">
      <c r="A100" s="40"/>
      <c r="B100" s="31"/>
      <c r="C100" s="31"/>
      <c r="D100" s="31"/>
      <c r="E100" s="48" t="s">
        <v>90</v>
      </c>
      <c r="F100" s="108">
        <v>14686.47</v>
      </c>
      <c r="G100" s="108">
        <v>23231.27</v>
      </c>
      <c r="H100" s="155">
        <v>40000</v>
      </c>
      <c r="I100" s="104">
        <v>44500</v>
      </c>
      <c r="J100" s="155">
        <v>64000</v>
      </c>
      <c r="K100" s="104">
        <v>50000</v>
      </c>
      <c r="L100" s="182">
        <v>50000</v>
      </c>
    </row>
    <row r="101" spans="1:12" ht="12.75">
      <c r="A101" s="40"/>
      <c r="B101" s="31"/>
      <c r="C101" s="31"/>
      <c r="D101" s="31"/>
      <c r="E101" s="80" t="s">
        <v>124</v>
      </c>
      <c r="F101" s="108">
        <v>0</v>
      </c>
      <c r="G101" s="108"/>
      <c r="H101" s="155">
        <v>300</v>
      </c>
      <c r="I101" s="104">
        <v>300</v>
      </c>
      <c r="J101" s="155">
        <v>300</v>
      </c>
      <c r="K101" s="104">
        <v>300</v>
      </c>
      <c r="L101" s="182">
        <v>300</v>
      </c>
    </row>
    <row r="102" spans="1:12" ht="12.75">
      <c r="A102" s="40" t="s">
        <v>31</v>
      </c>
      <c r="B102" s="31" t="s">
        <v>21</v>
      </c>
      <c r="C102" s="31"/>
      <c r="D102" s="44" t="s">
        <v>40</v>
      </c>
      <c r="E102" s="172" t="s">
        <v>120</v>
      </c>
      <c r="F102" s="113">
        <f aca="true" t="shared" si="24" ref="F102:L102">SUM(F103:F103)</f>
        <v>66521.08</v>
      </c>
      <c r="G102" s="113">
        <f t="shared" si="24"/>
        <v>77082.03</v>
      </c>
      <c r="H102" s="121">
        <f t="shared" si="24"/>
        <v>110000</v>
      </c>
      <c r="I102" s="121">
        <f t="shared" si="24"/>
        <v>110000</v>
      </c>
      <c r="J102" s="234">
        <f t="shared" si="24"/>
        <v>113000</v>
      </c>
      <c r="K102" s="121">
        <f t="shared" si="24"/>
        <v>120000</v>
      </c>
      <c r="L102" s="183">
        <f t="shared" si="24"/>
        <v>120000</v>
      </c>
    </row>
    <row r="103" spans="1:12" ht="12.75">
      <c r="A103" s="40"/>
      <c r="B103" s="31"/>
      <c r="C103" s="31"/>
      <c r="D103" s="31"/>
      <c r="E103" s="48" t="s">
        <v>90</v>
      </c>
      <c r="F103" s="108">
        <v>66521.08</v>
      </c>
      <c r="G103" s="108">
        <v>77082.03</v>
      </c>
      <c r="H103" s="104">
        <v>110000</v>
      </c>
      <c r="I103" s="155">
        <v>110000</v>
      </c>
      <c r="J103" s="155">
        <v>113000</v>
      </c>
      <c r="K103" s="104">
        <v>120000</v>
      </c>
      <c r="L103" s="182">
        <v>120000</v>
      </c>
    </row>
    <row r="104" spans="1:12" ht="12.75">
      <c r="A104" s="40" t="s">
        <v>31</v>
      </c>
      <c r="B104" s="31" t="s">
        <v>22</v>
      </c>
      <c r="C104" s="31"/>
      <c r="D104" s="44" t="s">
        <v>38</v>
      </c>
      <c r="E104" s="55" t="s">
        <v>76</v>
      </c>
      <c r="F104" s="113">
        <f aca="true" t="shared" si="25" ref="F104:L104">SUM(F105)</f>
        <v>693.6</v>
      </c>
      <c r="G104" s="113">
        <f t="shared" si="25"/>
        <v>5240</v>
      </c>
      <c r="H104" s="121">
        <f t="shared" si="25"/>
        <v>4000</v>
      </c>
      <c r="I104" s="121">
        <f>SUM(I105)</f>
        <v>4000</v>
      </c>
      <c r="J104" s="234">
        <f>SUM(J105)</f>
        <v>3000</v>
      </c>
      <c r="K104" s="121">
        <f>SUM(K105)</f>
        <v>5000</v>
      </c>
      <c r="L104" s="183">
        <f t="shared" si="25"/>
        <v>5000</v>
      </c>
    </row>
    <row r="105" spans="1:12" ht="13.5" thickBot="1">
      <c r="A105" s="40"/>
      <c r="B105" s="31"/>
      <c r="C105" s="31"/>
      <c r="D105" s="31"/>
      <c r="E105" s="48" t="s">
        <v>90</v>
      </c>
      <c r="F105" s="108">
        <v>693.6</v>
      </c>
      <c r="G105" s="108">
        <v>5240</v>
      </c>
      <c r="H105" s="104">
        <v>4000</v>
      </c>
      <c r="I105" s="104">
        <v>4000</v>
      </c>
      <c r="J105" s="155">
        <v>3000</v>
      </c>
      <c r="K105" s="104">
        <v>5000</v>
      </c>
      <c r="L105" s="182">
        <v>5000</v>
      </c>
    </row>
    <row r="106" spans="1:12" ht="19.5" customHeight="1" thickBot="1">
      <c r="A106" s="10" t="s">
        <v>34</v>
      </c>
      <c r="B106" s="11"/>
      <c r="C106" s="11"/>
      <c r="D106" s="12"/>
      <c r="E106" s="22" t="s">
        <v>42</v>
      </c>
      <c r="F106" s="133">
        <f>F107+F112+F116+F119</f>
        <v>19587.32</v>
      </c>
      <c r="G106" s="115">
        <f>G107+G112+G116+G119</f>
        <v>31865.770000000004</v>
      </c>
      <c r="H106" s="111">
        <f>H107+H112+H116+H119</f>
        <v>57300</v>
      </c>
      <c r="I106" s="111">
        <f>SUM(I119+I116+I112+I107)</f>
        <v>61500</v>
      </c>
      <c r="J106" s="111">
        <f>SUM(J107+J112+J116+J119)</f>
        <v>83300</v>
      </c>
      <c r="K106" s="111">
        <f>SUM(K119+K116+K112+K107)</f>
        <v>84500</v>
      </c>
      <c r="L106" s="175">
        <f>SUM(L119+L116+L112+L107)</f>
        <v>84500</v>
      </c>
    </row>
    <row r="107" spans="1:12" ht="12.75">
      <c r="A107" s="57" t="s">
        <v>34</v>
      </c>
      <c r="B107" s="53" t="s">
        <v>20</v>
      </c>
      <c r="C107" s="53"/>
      <c r="D107" s="53"/>
      <c r="E107" s="58" t="s">
        <v>77</v>
      </c>
      <c r="F107" s="371">
        <f aca="true" t="shared" si="26" ref="F107:L107">SUM(F108:F111)</f>
        <v>14126.42</v>
      </c>
      <c r="G107" s="112">
        <f t="shared" si="26"/>
        <v>25705.370000000003</v>
      </c>
      <c r="H107" s="123">
        <f t="shared" si="26"/>
        <v>47200</v>
      </c>
      <c r="I107" s="123">
        <f t="shared" si="26"/>
        <v>47200</v>
      </c>
      <c r="J107" s="251">
        <f t="shared" si="26"/>
        <v>62700</v>
      </c>
      <c r="K107" s="123">
        <f t="shared" si="26"/>
        <v>72200</v>
      </c>
      <c r="L107" s="185">
        <f t="shared" si="26"/>
        <v>72200</v>
      </c>
    </row>
    <row r="108" spans="1:12" ht="12.75">
      <c r="A108" s="40"/>
      <c r="B108" s="31"/>
      <c r="C108" s="31"/>
      <c r="D108" s="86" t="s">
        <v>116</v>
      </c>
      <c r="E108" s="63" t="s">
        <v>84</v>
      </c>
      <c r="F108" s="275">
        <v>8869.52</v>
      </c>
      <c r="G108" s="108">
        <v>13157.02</v>
      </c>
      <c r="H108" s="124">
        <v>12000</v>
      </c>
      <c r="I108" s="124">
        <v>12000</v>
      </c>
      <c r="J108" s="154">
        <v>24000</v>
      </c>
      <c r="K108" s="124">
        <v>27000</v>
      </c>
      <c r="L108" s="186">
        <v>27000</v>
      </c>
    </row>
    <row r="109" spans="1:12" ht="12.75">
      <c r="A109" s="40"/>
      <c r="B109" s="31"/>
      <c r="C109" s="31"/>
      <c r="D109" s="44"/>
      <c r="E109" s="63" t="s">
        <v>88</v>
      </c>
      <c r="F109" s="275">
        <v>3037.51</v>
      </c>
      <c r="G109" s="108">
        <v>4150.5</v>
      </c>
      <c r="H109" s="124">
        <v>5000</v>
      </c>
      <c r="I109" s="124">
        <v>5000</v>
      </c>
      <c r="J109" s="154">
        <v>8500</v>
      </c>
      <c r="K109" s="124">
        <v>10000</v>
      </c>
      <c r="L109" s="186">
        <v>10000</v>
      </c>
    </row>
    <row r="110" spans="1:12" ht="12.75">
      <c r="A110" s="40"/>
      <c r="B110" s="31"/>
      <c r="C110" s="31"/>
      <c r="D110" s="44"/>
      <c r="E110" s="48" t="s">
        <v>89</v>
      </c>
      <c r="F110" s="275">
        <v>2219.39</v>
      </c>
      <c r="G110" s="108">
        <v>8397.85</v>
      </c>
      <c r="H110" s="124">
        <v>30000</v>
      </c>
      <c r="I110" s="124">
        <v>30000</v>
      </c>
      <c r="J110" s="154">
        <v>30000</v>
      </c>
      <c r="K110" s="124">
        <v>35000</v>
      </c>
      <c r="L110" s="186">
        <v>35000</v>
      </c>
    </row>
    <row r="111" spans="1:12" ht="12.75">
      <c r="A111" s="40"/>
      <c r="B111" s="31"/>
      <c r="C111" s="31"/>
      <c r="D111" s="44"/>
      <c r="E111" s="48" t="s">
        <v>124</v>
      </c>
      <c r="F111" s="275">
        <v>0</v>
      </c>
      <c r="G111" s="108"/>
      <c r="H111" s="124">
        <v>200</v>
      </c>
      <c r="I111" s="124">
        <v>200</v>
      </c>
      <c r="J111" s="154">
        <v>200</v>
      </c>
      <c r="K111" s="124">
        <v>200</v>
      </c>
      <c r="L111" s="186">
        <v>200</v>
      </c>
    </row>
    <row r="112" spans="1:12" ht="12.75">
      <c r="A112" s="40" t="s">
        <v>34</v>
      </c>
      <c r="B112" s="31" t="s">
        <v>21</v>
      </c>
      <c r="C112" s="31"/>
      <c r="D112" s="31"/>
      <c r="E112" s="49" t="s">
        <v>78</v>
      </c>
      <c r="F112" s="285">
        <f aca="true" t="shared" si="27" ref="F112:L112">SUM(F115)</f>
        <v>2698.68</v>
      </c>
      <c r="G112" s="113">
        <f t="shared" si="27"/>
        <v>2644</v>
      </c>
      <c r="H112" s="119">
        <f t="shared" si="27"/>
        <v>3800</v>
      </c>
      <c r="I112" s="119">
        <f>SUM(I113:I115)</f>
        <v>8000</v>
      </c>
      <c r="J112" s="233">
        <f>SUM(J113:J115)</f>
        <v>13800</v>
      </c>
      <c r="K112" s="119">
        <f t="shared" si="27"/>
        <v>5000</v>
      </c>
      <c r="L112" s="180">
        <f t="shared" si="27"/>
        <v>5000</v>
      </c>
    </row>
    <row r="113" spans="1:12" ht="12.75">
      <c r="A113" s="40"/>
      <c r="B113" s="31"/>
      <c r="C113" s="31"/>
      <c r="D113" s="31"/>
      <c r="E113" s="80" t="s">
        <v>175</v>
      </c>
      <c r="F113" s="285"/>
      <c r="G113" s="113"/>
      <c r="H113" s="119"/>
      <c r="I113" s="154">
        <v>4200</v>
      </c>
      <c r="J113" s="154">
        <v>5000</v>
      </c>
      <c r="K113" s="119"/>
      <c r="L113" s="180"/>
    </row>
    <row r="114" spans="1:12" ht="12.75">
      <c r="A114" s="40"/>
      <c r="B114" s="31"/>
      <c r="C114" s="31"/>
      <c r="D114" s="31"/>
      <c r="E114" s="80" t="s">
        <v>180</v>
      </c>
      <c r="F114" s="285"/>
      <c r="G114" s="113"/>
      <c r="H114" s="119"/>
      <c r="I114" s="154"/>
      <c r="J114" s="154">
        <v>4800</v>
      </c>
      <c r="K114" s="119"/>
      <c r="L114" s="180"/>
    </row>
    <row r="115" spans="1:12" ht="12.75">
      <c r="A115" s="45"/>
      <c r="B115" s="33"/>
      <c r="C115" s="33"/>
      <c r="D115" s="190" t="s">
        <v>116</v>
      </c>
      <c r="E115" s="65" t="s">
        <v>94</v>
      </c>
      <c r="F115" s="275">
        <v>2698.68</v>
      </c>
      <c r="G115" s="108">
        <v>2644</v>
      </c>
      <c r="H115" s="124">
        <v>3800</v>
      </c>
      <c r="I115" s="124">
        <v>3800</v>
      </c>
      <c r="J115" s="154">
        <v>4000</v>
      </c>
      <c r="K115" s="124">
        <v>5000</v>
      </c>
      <c r="L115" s="186">
        <v>5000</v>
      </c>
    </row>
    <row r="116" spans="1:12" ht="12.75">
      <c r="A116" s="40" t="s">
        <v>34</v>
      </c>
      <c r="B116" s="31" t="s">
        <v>23</v>
      </c>
      <c r="C116" s="31"/>
      <c r="D116" s="31"/>
      <c r="E116" s="64" t="s">
        <v>43</v>
      </c>
      <c r="F116" s="273">
        <f aca="true" t="shared" si="28" ref="F116:L116">SUM(F117:F118)</f>
        <v>512.22</v>
      </c>
      <c r="G116" s="125">
        <f t="shared" si="28"/>
        <v>366.4</v>
      </c>
      <c r="H116" s="125">
        <f t="shared" si="28"/>
        <v>3000</v>
      </c>
      <c r="I116" s="125">
        <f t="shared" si="28"/>
        <v>3000</v>
      </c>
      <c r="J116" s="237">
        <f t="shared" si="28"/>
        <v>2600</v>
      </c>
      <c r="K116" s="125">
        <f t="shared" si="28"/>
        <v>3300</v>
      </c>
      <c r="L116" s="319">
        <f t="shared" si="28"/>
        <v>3300</v>
      </c>
    </row>
    <row r="117" spans="1:12" ht="12.75">
      <c r="A117" s="40"/>
      <c r="B117" s="31"/>
      <c r="C117" s="31"/>
      <c r="D117" s="86" t="s">
        <v>116</v>
      </c>
      <c r="E117" s="63" t="s">
        <v>89</v>
      </c>
      <c r="F117" s="274">
        <v>66.42</v>
      </c>
      <c r="G117" s="120">
        <v>66.4</v>
      </c>
      <c r="H117" s="120">
        <v>200</v>
      </c>
      <c r="I117" s="120">
        <v>100</v>
      </c>
      <c r="J117" s="117">
        <v>100</v>
      </c>
      <c r="K117" s="120">
        <v>300</v>
      </c>
      <c r="L117" s="181">
        <v>300</v>
      </c>
    </row>
    <row r="118" spans="1:12" ht="12.75">
      <c r="A118" s="40"/>
      <c r="B118" s="31"/>
      <c r="C118" s="31"/>
      <c r="D118" s="31"/>
      <c r="E118" s="48" t="s">
        <v>94</v>
      </c>
      <c r="F118" s="275">
        <v>445.8</v>
      </c>
      <c r="G118" s="108">
        <v>300</v>
      </c>
      <c r="H118" s="108">
        <v>2800</v>
      </c>
      <c r="I118" s="108">
        <v>2900</v>
      </c>
      <c r="J118" s="117">
        <v>2500</v>
      </c>
      <c r="K118" s="108">
        <v>3000</v>
      </c>
      <c r="L118" s="182">
        <v>3000</v>
      </c>
    </row>
    <row r="119" spans="1:12" ht="12.75">
      <c r="A119" s="40" t="s">
        <v>34</v>
      </c>
      <c r="B119" s="31" t="s">
        <v>24</v>
      </c>
      <c r="C119" s="31"/>
      <c r="D119" s="31"/>
      <c r="E119" s="64" t="s">
        <v>79</v>
      </c>
      <c r="F119" s="273">
        <f aca="true" t="shared" si="29" ref="F119:L119">SUM(F120)</f>
        <v>2250</v>
      </c>
      <c r="G119" s="125">
        <f t="shared" si="29"/>
        <v>3150</v>
      </c>
      <c r="H119" s="125">
        <f t="shared" si="29"/>
        <v>3300</v>
      </c>
      <c r="I119" s="125">
        <f t="shared" si="29"/>
        <v>3300</v>
      </c>
      <c r="J119" s="237">
        <f t="shared" si="29"/>
        <v>4200</v>
      </c>
      <c r="K119" s="125">
        <f t="shared" si="29"/>
        <v>4000</v>
      </c>
      <c r="L119" s="319">
        <f t="shared" si="29"/>
        <v>4000</v>
      </c>
    </row>
    <row r="120" spans="1:12" ht="13.5" thickBot="1">
      <c r="A120" s="372"/>
      <c r="B120" s="373"/>
      <c r="C120" s="373"/>
      <c r="D120" s="374" t="s">
        <v>117</v>
      </c>
      <c r="E120" s="375" t="s">
        <v>94</v>
      </c>
      <c r="F120" s="376">
        <v>2250</v>
      </c>
      <c r="G120" s="316">
        <v>3150</v>
      </c>
      <c r="H120" s="316">
        <v>3300</v>
      </c>
      <c r="I120" s="316">
        <v>3300</v>
      </c>
      <c r="J120" s="308">
        <v>4200</v>
      </c>
      <c r="K120" s="316">
        <v>4000</v>
      </c>
      <c r="L120" s="318">
        <v>4000</v>
      </c>
    </row>
    <row r="121" spans="1:12" ht="27.75" customHeight="1" thickBot="1">
      <c r="A121" s="259"/>
      <c r="B121" s="260"/>
      <c r="C121" s="258"/>
      <c r="D121" s="11"/>
      <c r="E121" s="13" t="s">
        <v>107</v>
      </c>
      <c r="F121" s="178">
        <f>F5+F21+F41+F46+F50+F77+F86+F96+F106</f>
        <v>2030413.41</v>
      </c>
      <c r="G121" s="235">
        <f>G5+G21+G41+G46+G50+G77+G86+G96+G106</f>
        <v>2720918.1300000004</v>
      </c>
      <c r="H121" s="158">
        <f>H5+H21+H41+H46+H50+H77+H86+H96+H106</f>
        <v>3227300</v>
      </c>
      <c r="I121" s="235">
        <f>SUM(I106+I96+I86+I77+I50+I46+I41+I21+I5)</f>
        <v>3415228</v>
      </c>
      <c r="J121" s="158">
        <f>SUM(J5+J21+J41+J46+J50+J77+J86+J96+J106)</f>
        <v>3484994</v>
      </c>
      <c r="K121" s="235">
        <f>SUM(K106+K96+K86+K77+K50+K46+K41+K21+K5)</f>
        <v>3492832</v>
      </c>
      <c r="L121" s="178">
        <f>L5+L21+L41+L46+L50+L77+L86+L96+L106</f>
        <v>3492832</v>
      </c>
    </row>
    <row r="122" spans="1:12" ht="24.75" customHeight="1" thickBot="1">
      <c r="A122" s="409" t="s">
        <v>27</v>
      </c>
      <c r="B122" s="410"/>
      <c r="C122" s="400"/>
      <c r="D122" s="400"/>
      <c r="E122" s="401"/>
      <c r="F122" s="411" t="s">
        <v>103</v>
      </c>
      <c r="G122" s="412"/>
      <c r="H122" s="412"/>
      <c r="I122" s="412"/>
      <c r="J122" s="413"/>
      <c r="K122" s="413"/>
      <c r="L122" s="414"/>
    </row>
    <row r="123" spans="1:12" ht="26.25" customHeight="1" thickBot="1">
      <c r="A123" s="402"/>
      <c r="B123" s="403"/>
      <c r="C123" s="403"/>
      <c r="D123" s="403"/>
      <c r="E123" s="404"/>
      <c r="F123" s="187" t="s">
        <v>169</v>
      </c>
      <c r="G123" s="252" t="s">
        <v>170</v>
      </c>
      <c r="H123" s="188" t="s">
        <v>137</v>
      </c>
      <c r="I123" s="188" t="s">
        <v>171</v>
      </c>
      <c r="J123" s="256" t="s">
        <v>143</v>
      </c>
      <c r="K123" s="188" t="s">
        <v>160</v>
      </c>
      <c r="L123" s="189" t="s">
        <v>189</v>
      </c>
    </row>
    <row r="124" spans="1:12" ht="22.5">
      <c r="A124" s="57" t="s">
        <v>20</v>
      </c>
      <c r="B124" s="53" t="s">
        <v>20</v>
      </c>
      <c r="C124" s="53"/>
      <c r="D124" s="265" t="s">
        <v>112</v>
      </c>
      <c r="E124" s="266" t="s">
        <v>142</v>
      </c>
      <c r="F124" s="279">
        <v>251942.36</v>
      </c>
      <c r="G124" s="267">
        <v>5009.58</v>
      </c>
      <c r="H124" s="268"/>
      <c r="I124" s="267">
        <v>2201</v>
      </c>
      <c r="J124" s="268"/>
      <c r="K124" s="269"/>
      <c r="L124" s="270"/>
    </row>
    <row r="125" spans="1:12" ht="12.75">
      <c r="A125" s="38" t="s">
        <v>20</v>
      </c>
      <c r="B125" s="29" t="s">
        <v>22</v>
      </c>
      <c r="C125" s="29"/>
      <c r="D125" s="193" t="s">
        <v>125</v>
      </c>
      <c r="E125" s="74" t="s">
        <v>161</v>
      </c>
      <c r="F125" s="280">
        <v>12711.86</v>
      </c>
      <c r="G125" s="135">
        <v>17619.77</v>
      </c>
      <c r="H125" s="136">
        <v>10000</v>
      </c>
      <c r="I125" s="135">
        <v>18000</v>
      </c>
      <c r="J125" s="136"/>
      <c r="K125" s="137"/>
      <c r="L125" s="271"/>
    </row>
    <row r="126" spans="1:12" ht="12.75">
      <c r="A126" s="38" t="s">
        <v>20</v>
      </c>
      <c r="B126" s="29" t="s">
        <v>22</v>
      </c>
      <c r="C126" s="29"/>
      <c r="D126" s="193" t="s">
        <v>176</v>
      </c>
      <c r="E126" s="74" t="s">
        <v>177</v>
      </c>
      <c r="F126" s="280"/>
      <c r="G126" s="135"/>
      <c r="H126" s="136"/>
      <c r="I126" s="135"/>
      <c r="J126" s="136">
        <v>23000</v>
      </c>
      <c r="K126" s="137"/>
      <c r="L126" s="271"/>
    </row>
    <row r="127" spans="1:12" ht="12.75">
      <c r="A127" s="75" t="s">
        <v>21</v>
      </c>
      <c r="B127" s="76" t="s">
        <v>23</v>
      </c>
      <c r="C127" s="31"/>
      <c r="D127" s="76" t="s">
        <v>104</v>
      </c>
      <c r="E127" s="77" t="s">
        <v>178</v>
      </c>
      <c r="F127" s="281"/>
      <c r="G127" s="97"/>
      <c r="H127" s="128"/>
      <c r="I127" s="97"/>
      <c r="J127" s="128">
        <v>15000</v>
      </c>
      <c r="K127" s="128"/>
      <c r="L127" s="182"/>
    </row>
    <row r="128" spans="1:12" ht="12.75">
      <c r="A128" s="75" t="s">
        <v>21</v>
      </c>
      <c r="B128" s="76" t="s">
        <v>24</v>
      </c>
      <c r="C128" s="31"/>
      <c r="D128" s="76"/>
      <c r="E128" s="77" t="s">
        <v>126</v>
      </c>
      <c r="F128" s="281">
        <v>19995</v>
      </c>
      <c r="G128" s="97"/>
      <c r="H128" s="128"/>
      <c r="I128" s="97"/>
      <c r="J128" s="128"/>
      <c r="K128" s="128"/>
      <c r="L128" s="182"/>
    </row>
    <row r="129" spans="1:12" ht="12.75">
      <c r="A129" s="75" t="s">
        <v>22</v>
      </c>
      <c r="B129" s="76" t="s">
        <v>21</v>
      </c>
      <c r="C129" s="31"/>
      <c r="D129" s="78" t="s">
        <v>105</v>
      </c>
      <c r="E129" s="77" t="s">
        <v>119</v>
      </c>
      <c r="F129" s="281">
        <v>297969.33</v>
      </c>
      <c r="G129" s="97"/>
      <c r="H129" s="128"/>
      <c r="I129" s="97">
        <v>210000</v>
      </c>
      <c r="J129" s="128"/>
      <c r="K129" s="128"/>
      <c r="L129" s="182"/>
    </row>
    <row r="130" spans="1:12" ht="12.75">
      <c r="A130" s="75" t="s">
        <v>23</v>
      </c>
      <c r="B130" s="76" t="s">
        <v>20</v>
      </c>
      <c r="C130" s="31"/>
      <c r="D130" s="76" t="s">
        <v>104</v>
      </c>
      <c r="E130" s="77" t="s">
        <v>118</v>
      </c>
      <c r="F130" s="281">
        <v>195711.8</v>
      </c>
      <c r="G130" s="97">
        <v>131689.19</v>
      </c>
      <c r="H130" s="128"/>
      <c r="I130" s="97">
        <v>1000</v>
      </c>
      <c r="J130" s="128">
        <v>150000</v>
      </c>
      <c r="K130" s="128"/>
      <c r="L130" s="182"/>
    </row>
    <row r="131" spans="1:12" ht="12.75">
      <c r="A131" s="75" t="s">
        <v>23</v>
      </c>
      <c r="B131" s="76" t="s">
        <v>20</v>
      </c>
      <c r="C131" s="31"/>
      <c r="D131" s="76" t="s">
        <v>104</v>
      </c>
      <c r="E131" s="77" t="s">
        <v>148</v>
      </c>
      <c r="F131" s="281">
        <v>5700</v>
      </c>
      <c r="G131" s="97"/>
      <c r="H131" s="128"/>
      <c r="I131" s="97"/>
      <c r="J131" s="128"/>
      <c r="K131" s="128"/>
      <c r="L131" s="182"/>
    </row>
    <row r="132" spans="1:12" ht="12.75">
      <c r="A132" s="75" t="s">
        <v>23</v>
      </c>
      <c r="B132" s="76" t="s">
        <v>20</v>
      </c>
      <c r="C132" s="31"/>
      <c r="D132" s="76" t="s">
        <v>104</v>
      </c>
      <c r="E132" s="77" t="s">
        <v>147</v>
      </c>
      <c r="F132" s="281">
        <v>1166.99</v>
      </c>
      <c r="G132" s="97"/>
      <c r="H132" s="128">
        <v>20000</v>
      </c>
      <c r="I132" s="97">
        <v>120180</v>
      </c>
      <c r="J132" s="128"/>
      <c r="K132" s="128"/>
      <c r="L132" s="182"/>
    </row>
    <row r="133" spans="1:12" ht="12.75">
      <c r="A133" s="75" t="s">
        <v>23</v>
      </c>
      <c r="B133" s="76" t="s">
        <v>20</v>
      </c>
      <c r="C133" s="31"/>
      <c r="D133" s="76" t="s">
        <v>104</v>
      </c>
      <c r="E133" s="77" t="s">
        <v>141</v>
      </c>
      <c r="F133" s="281">
        <v>2399</v>
      </c>
      <c r="G133" s="97"/>
      <c r="H133" s="128"/>
      <c r="I133" s="97"/>
      <c r="J133" s="128"/>
      <c r="K133" s="128"/>
      <c r="L133" s="182"/>
    </row>
    <row r="134" spans="1:12" ht="12.75">
      <c r="A134" s="75" t="s">
        <v>24</v>
      </c>
      <c r="B134" s="76" t="s">
        <v>20</v>
      </c>
      <c r="C134" s="31"/>
      <c r="D134" s="76"/>
      <c r="E134" s="79" t="s">
        <v>182</v>
      </c>
      <c r="F134" s="282">
        <v>15331.9</v>
      </c>
      <c r="G134" s="98"/>
      <c r="H134" s="128"/>
      <c r="I134" s="98">
        <v>10000</v>
      </c>
      <c r="J134" s="128">
        <v>10000</v>
      </c>
      <c r="K134" s="129"/>
      <c r="L134" s="182"/>
    </row>
    <row r="135" spans="1:12" ht="12.75">
      <c r="A135" s="75" t="s">
        <v>24</v>
      </c>
      <c r="B135" s="76" t="s">
        <v>20</v>
      </c>
      <c r="C135" s="31"/>
      <c r="D135" s="76"/>
      <c r="E135" s="79" t="s">
        <v>181</v>
      </c>
      <c r="F135" s="282"/>
      <c r="G135" s="98">
        <v>1264.86</v>
      </c>
      <c r="H135" s="128">
        <v>200000</v>
      </c>
      <c r="I135" s="98">
        <v>190000</v>
      </c>
      <c r="J135" s="128">
        <v>600000</v>
      </c>
      <c r="K135" s="129">
        <v>60000</v>
      </c>
      <c r="L135" s="182">
        <v>60000</v>
      </c>
    </row>
    <row r="136" spans="1:12" ht="12.75">
      <c r="A136" s="75" t="s">
        <v>24</v>
      </c>
      <c r="B136" s="76" t="s">
        <v>21</v>
      </c>
      <c r="C136" s="31"/>
      <c r="D136" s="76"/>
      <c r="E136" s="79" t="s">
        <v>162</v>
      </c>
      <c r="F136" s="282">
        <v>8199.6</v>
      </c>
      <c r="G136" s="98"/>
      <c r="H136" s="128">
        <v>85000</v>
      </c>
      <c r="I136" s="98">
        <v>85000</v>
      </c>
      <c r="J136" s="128"/>
      <c r="K136" s="129"/>
      <c r="L136" s="182"/>
    </row>
    <row r="137" spans="1:12" ht="12.75">
      <c r="A137" s="75" t="s">
        <v>24</v>
      </c>
      <c r="B137" s="76" t="s">
        <v>21</v>
      </c>
      <c r="C137" s="31"/>
      <c r="D137" s="76"/>
      <c r="E137" s="79" t="s">
        <v>187</v>
      </c>
      <c r="F137" s="282"/>
      <c r="G137" s="98">
        <v>438388.78</v>
      </c>
      <c r="H137" s="128"/>
      <c r="I137" s="98"/>
      <c r="J137" s="128">
        <v>20000</v>
      </c>
      <c r="K137" s="129">
        <v>60000</v>
      </c>
      <c r="L137" s="182">
        <v>60000</v>
      </c>
    </row>
    <row r="138" spans="1:12" ht="12.75">
      <c r="A138" s="75" t="s">
        <v>24</v>
      </c>
      <c r="B138" s="76" t="s">
        <v>21</v>
      </c>
      <c r="C138" s="31"/>
      <c r="D138" s="76"/>
      <c r="E138" s="79" t="s">
        <v>131</v>
      </c>
      <c r="F138" s="282"/>
      <c r="G138" s="98">
        <v>56200.61</v>
      </c>
      <c r="H138" s="128">
        <v>5500</v>
      </c>
      <c r="I138" s="98">
        <v>5500</v>
      </c>
      <c r="J138" s="128"/>
      <c r="K138" s="129"/>
      <c r="L138" s="182"/>
    </row>
    <row r="139" spans="1:12" ht="12.75">
      <c r="A139" s="75" t="s">
        <v>24</v>
      </c>
      <c r="B139" s="76" t="s">
        <v>21</v>
      </c>
      <c r="C139" s="31"/>
      <c r="D139" s="76"/>
      <c r="E139" s="79" t="s">
        <v>166</v>
      </c>
      <c r="F139" s="282"/>
      <c r="G139" s="98"/>
      <c r="H139" s="128"/>
      <c r="I139" s="98">
        <v>134787</v>
      </c>
      <c r="J139" s="128"/>
      <c r="K139" s="129"/>
      <c r="L139" s="182"/>
    </row>
    <row r="140" spans="1:12" ht="12.75">
      <c r="A140" s="75" t="s">
        <v>24</v>
      </c>
      <c r="B140" s="76" t="s">
        <v>23</v>
      </c>
      <c r="C140" s="31"/>
      <c r="D140" s="76" t="s">
        <v>106</v>
      </c>
      <c r="E140" s="79" t="s">
        <v>158</v>
      </c>
      <c r="F140" s="282"/>
      <c r="G140" s="98">
        <v>24422.01</v>
      </c>
      <c r="H140" s="128"/>
      <c r="I140" s="97"/>
      <c r="J140" s="128"/>
      <c r="K140" s="129"/>
      <c r="L140" s="182"/>
    </row>
    <row r="141" spans="1:12" ht="12.75">
      <c r="A141" s="75" t="s">
        <v>25</v>
      </c>
      <c r="B141" s="76" t="s">
        <v>20</v>
      </c>
      <c r="C141" s="31"/>
      <c r="D141" s="76"/>
      <c r="E141" s="79" t="s">
        <v>190</v>
      </c>
      <c r="F141" s="282"/>
      <c r="G141" s="98"/>
      <c r="H141" s="128"/>
      <c r="I141" s="98">
        <v>10000</v>
      </c>
      <c r="J141" s="128">
        <v>50000</v>
      </c>
      <c r="K141" s="129"/>
      <c r="L141" s="182"/>
    </row>
    <row r="142" spans="1:12" ht="12.75">
      <c r="A142" s="75" t="s">
        <v>26</v>
      </c>
      <c r="B142" s="76" t="s">
        <v>20</v>
      </c>
      <c r="C142" s="31"/>
      <c r="D142" s="76" t="s">
        <v>122</v>
      </c>
      <c r="E142" s="79" t="s">
        <v>149</v>
      </c>
      <c r="F142" s="282">
        <v>16956</v>
      </c>
      <c r="G142" s="98">
        <v>7178.16</v>
      </c>
      <c r="H142" s="128"/>
      <c r="I142" s="98"/>
      <c r="J142" s="128">
        <v>10000</v>
      </c>
      <c r="K142" s="129"/>
      <c r="L142" s="182"/>
    </row>
    <row r="143" spans="1:12" ht="12.75">
      <c r="A143" s="75" t="s">
        <v>127</v>
      </c>
      <c r="B143" s="76" t="s">
        <v>20</v>
      </c>
      <c r="C143" s="31"/>
      <c r="D143" s="76" t="s">
        <v>128</v>
      </c>
      <c r="E143" s="79" t="s">
        <v>167</v>
      </c>
      <c r="F143" s="282"/>
      <c r="G143" s="98">
        <v>34914</v>
      </c>
      <c r="H143" s="128"/>
      <c r="I143" s="98">
        <v>5500</v>
      </c>
      <c r="J143" s="128"/>
      <c r="K143" s="129"/>
      <c r="L143" s="182"/>
    </row>
    <row r="144" spans="1:12" ht="12.75">
      <c r="A144" s="199" t="s">
        <v>31</v>
      </c>
      <c r="B144" s="200" t="s">
        <v>20</v>
      </c>
      <c r="C144" s="33"/>
      <c r="D144" s="76" t="s">
        <v>128</v>
      </c>
      <c r="E144" s="201" t="s">
        <v>139</v>
      </c>
      <c r="F144" s="283">
        <v>6291.7</v>
      </c>
      <c r="G144" s="101"/>
      <c r="H144" s="196">
        <v>7000</v>
      </c>
      <c r="I144" s="101">
        <v>7000</v>
      </c>
      <c r="J144" s="196"/>
      <c r="K144" s="130"/>
      <c r="L144" s="272"/>
    </row>
    <row r="145" spans="1:12" ht="12.75">
      <c r="A145" s="199" t="s">
        <v>31</v>
      </c>
      <c r="B145" s="200" t="s">
        <v>21</v>
      </c>
      <c r="C145" s="33"/>
      <c r="D145" s="76" t="s">
        <v>151</v>
      </c>
      <c r="E145" s="201" t="s">
        <v>150</v>
      </c>
      <c r="F145" s="283">
        <v>32631.22</v>
      </c>
      <c r="G145" s="101"/>
      <c r="H145" s="246"/>
      <c r="I145" s="101"/>
      <c r="J145" s="196"/>
      <c r="K145" s="130"/>
      <c r="L145" s="272"/>
    </row>
    <row r="146" spans="1:12" ht="12.75">
      <c r="A146" s="75" t="s">
        <v>31</v>
      </c>
      <c r="B146" s="76" t="s">
        <v>22</v>
      </c>
      <c r="C146" s="31"/>
      <c r="D146" s="76" t="s">
        <v>152</v>
      </c>
      <c r="E146" s="79" t="s">
        <v>140</v>
      </c>
      <c r="F146" s="284"/>
      <c r="G146" s="129">
        <v>10203</v>
      </c>
      <c r="H146" s="245"/>
      <c r="I146" s="129"/>
      <c r="J146" s="128"/>
      <c r="K146" s="129"/>
      <c r="L146" s="182"/>
    </row>
    <row r="147" spans="1:12" ht="12.75">
      <c r="A147" s="199" t="s">
        <v>34</v>
      </c>
      <c r="B147" s="200" t="s">
        <v>20</v>
      </c>
      <c r="C147" s="33"/>
      <c r="D147" s="86" t="s">
        <v>116</v>
      </c>
      <c r="E147" s="201" t="s">
        <v>168</v>
      </c>
      <c r="F147" s="283"/>
      <c r="G147" s="101"/>
      <c r="H147" s="130">
        <v>17000</v>
      </c>
      <c r="I147" s="101">
        <v>17000</v>
      </c>
      <c r="J147" s="196"/>
      <c r="K147" s="130"/>
      <c r="L147" s="272"/>
    </row>
    <row r="148" spans="1:12" ht="13.5" thickBot="1">
      <c r="A148" s="199" t="s">
        <v>34</v>
      </c>
      <c r="B148" s="200" t="s">
        <v>21</v>
      </c>
      <c r="C148" s="33"/>
      <c r="D148" s="190" t="s">
        <v>116</v>
      </c>
      <c r="E148" s="201" t="s">
        <v>179</v>
      </c>
      <c r="F148" s="283"/>
      <c r="G148" s="101"/>
      <c r="H148" s="130" t="s">
        <v>81</v>
      </c>
      <c r="I148" s="101" t="s">
        <v>81</v>
      </c>
      <c r="J148" s="196">
        <v>75000</v>
      </c>
      <c r="K148" s="130"/>
      <c r="L148" s="272"/>
    </row>
    <row r="149" spans="1:12" ht="30" customHeight="1" thickBot="1">
      <c r="A149" s="366"/>
      <c r="B149" s="370"/>
      <c r="C149" s="370"/>
      <c r="D149" s="367"/>
      <c r="E149" s="68" t="s">
        <v>108</v>
      </c>
      <c r="F149" s="202">
        <f aca="true" t="shared" si="30" ref="F149:L149">SUM(F124:F148)</f>
        <v>867006.76</v>
      </c>
      <c r="G149" s="126">
        <f t="shared" si="30"/>
        <v>726889.9600000001</v>
      </c>
      <c r="H149" s="127">
        <f t="shared" si="30"/>
        <v>344500</v>
      </c>
      <c r="I149" s="127">
        <f t="shared" si="30"/>
        <v>816168</v>
      </c>
      <c r="J149" s="257">
        <f t="shared" si="30"/>
        <v>953000</v>
      </c>
      <c r="K149" s="127">
        <f t="shared" si="30"/>
        <v>120000</v>
      </c>
      <c r="L149" s="138">
        <f t="shared" si="30"/>
        <v>120000</v>
      </c>
    </row>
    <row r="150" spans="1:12" ht="32.25" customHeight="1" thickBot="1">
      <c r="A150" s="368"/>
      <c r="B150" s="368"/>
      <c r="C150" s="368"/>
      <c r="D150" s="368"/>
      <c r="E150" s="368"/>
      <c r="F150" s="368"/>
      <c r="G150" s="368"/>
      <c r="H150" s="368"/>
      <c r="I150" s="368"/>
      <c r="J150" s="368"/>
      <c r="K150" s="368"/>
      <c r="L150" s="369"/>
    </row>
    <row r="151" spans="5:12" ht="39.75" thickBot="1">
      <c r="E151" s="153" t="s">
        <v>99</v>
      </c>
      <c r="F151" s="198" t="s">
        <v>169</v>
      </c>
      <c r="G151" s="9" t="s">
        <v>170</v>
      </c>
      <c r="H151" s="67" t="s">
        <v>137</v>
      </c>
      <c r="I151" s="67" t="s">
        <v>171</v>
      </c>
      <c r="J151" s="67" t="s">
        <v>143</v>
      </c>
      <c r="K151" s="67" t="s">
        <v>160</v>
      </c>
      <c r="L151" s="19" t="s">
        <v>189</v>
      </c>
    </row>
    <row r="152" spans="5:12" ht="12.75">
      <c r="E152" s="139" t="s">
        <v>44</v>
      </c>
      <c r="F152" s="140">
        <v>2524643.06</v>
      </c>
      <c r="G152" s="140">
        <v>3441061.91</v>
      </c>
      <c r="H152" s="141">
        <v>3402300</v>
      </c>
      <c r="I152" s="141">
        <v>3449767</v>
      </c>
      <c r="J152" s="141">
        <v>3574994</v>
      </c>
      <c r="K152" s="141">
        <v>3645400</v>
      </c>
      <c r="L152" s="142">
        <v>3645400</v>
      </c>
    </row>
    <row r="153" spans="5:12" ht="12.75">
      <c r="E153" s="143" t="s">
        <v>45</v>
      </c>
      <c r="F153" s="144">
        <v>231500</v>
      </c>
      <c r="G153" s="144">
        <v>419900</v>
      </c>
      <c r="H153" s="141">
        <v>0</v>
      </c>
      <c r="I153" s="141">
        <v>336330</v>
      </c>
      <c r="J153" s="141">
        <v>0</v>
      </c>
      <c r="K153" s="141"/>
      <c r="L153" s="142"/>
    </row>
    <row r="154" spans="5:12" ht="13.5" thickBot="1">
      <c r="E154" s="145" t="s">
        <v>186</v>
      </c>
      <c r="F154" s="146">
        <v>692649.37</v>
      </c>
      <c r="G154" s="146">
        <v>323159.16</v>
      </c>
      <c r="H154" s="147">
        <v>204520</v>
      </c>
      <c r="I154" s="147">
        <v>475967</v>
      </c>
      <c r="J154" s="147">
        <v>895608</v>
      </c>
      <c r="K154" s="147">
        <v>50</v>
      </c>
      <c r="L154" s="142">
        <v>50</v>
      </c>
    </row>
    <row r="155" spans="5:12" ht="13.5" thickBot="1">
      <c r="E155" s="10" t="s">
        <v>47</v>
      </c>
      <c r="F155" s="148">
        <f aca="true" t="shared" si="31" ref="F155:L155">SUM(F152:F154)</f>
        <v>3448792.43</v>
      </c>
      <c r="G155" s="148">
        <f t="shared" si="31"/>
        <v>4184121.0700000003</v>
      </c>
      <c r="H155" s="115">
        <f t="shared" si="31"/>
        <v>3606820</v>
      </c>
      <c r="I155" s="115">
        <f t="shared" si="31"/>
        <v>4262064</v>
      </c>
      <c r="J155" s="115">
        <f>SUM(J152:J154)</f>
        <v>4470602</v>
      </c>
      <c r="K155" s="115">
        <f t="shared" si="31"/>
        <v>3645450</v>
      </c>
      <c r="L155" s="148">
        <f t="shared" si="31"/>
        <v>3645450</v>
      </c>
    </row>
    <row r="156" spans="5:12" ht="13.5" thickBot="1">
      <c r="E156" s="149"/>
      <c r="F156" s="150"/>
      <c r="G156" s="151"/>
      <c r="H156" s="147"/>
      <c r="I156" s="147"/>
      <c r="J156" s="147"/>
      <c r="K156" s="147"/>
      <c r="L156" s="152"/>
    </row>
    <row r="157" spans="5:12" ht="39" thickBot="1">
      <c r="E157" s="10" t="s">
        <v>100</v>
      </c>
      <c r="F157" s="18" t="s">
        <v>159</v>
      </c>
      <c r="G157" s="9" t="s">
        <v>170</v>
      </c>
      <c r="H157" s="67" t="s">
        <v>137</v>
      </c>
      <c r="I157" s="67" t="s">
        <v>171</v>
      </c>
      <c r="J157" s="67" t="s">
        <v>143</v>
      </c>
      <c r="K157" s="67" t="s">
        <v>160</v>
      </c>
      <c r="L157" s="19" t="s">
        <v>189</v>
      </c>
    </row>
    <row r="158" spans="5:12" ht="12.75">
      <c r="E158" s="320" t="s">
        <v>44</v>
      </c>
      <c r="F158" s="240">
        <v>2030413.41</v>
      </c>
      <c r="G158" s="240">
        <v>2720918.13</v>
      </c>
      <c r="H158" s="321">
        <v>3227300</v>
      </c>
      <c r="I158" s="321">
        <v>3415228</v>
      </c>
      <c r="J158" s="321">
        <v>3484994</v>
      </c>
      <c r="K158" s="321">
        <v>3492832</v>
      </c>
      <c r="L158" s="322">
        <v>3492832</v>
      </c>
    </row>
    <row r="159" spans="5:12" ht="12.75">
      <c r="E159" s="143" t="s">
        <v>45</v>
      </c>
      <c r="F159" s="144">
        <v>867006.76</v>
      </c>
      <c r="G159" s="144">
        <v>726889.96</v>
      </c>
      <c r="H159" s="141">
        <v>344500</v>
      </c>
      <c r="I159" s="141">
        <v>816168</v>
      </c>
      <c r="J159" s="141">
        <v>953000</v>
      </c>
      <c r="K159" s="141">
        <v>120000</v>
      </c>
      <c r="L159" s="142">
        <v>120000</v>
      </c>
    </row>
    <row r="160" spans="5:12" ht="12.75">
      <c r="E160" s="143" t="s">
        <v>130</v>
      </c>
      <c r="F160" s="144"/>
      <c r="G160" s="144">
        <v>26008</v>
      </c>
      <c r="H160" s="219">
        <v>20</v>
      </c>
      <c r="I160" s="219">
        <v>12020</v>
      </c>
      <c r="J160" s="219">
        <v>40</v>
      </c>
      <c r="K160" s="219">
        <v>50</v>
      </c>
      <c r="L160" s="323">
        <v>50</v>
      </c>
    </row>
    <row r="161" spans="5:12" ht="12.75">
      <c r="E161" s="143" t="s">
        <v>144</v>
      </c>
      <c r="F161" s="144"/>
      <c r="G161" s="144"/>
      <c r="H161" s="219">
        <v>35000</v>
      </c>
      <c r="I161" s="219">
        <v>18648</v>
      </c>
      <c r="J161" s="219">
        <v>32568</v>
      </c>
      <c r="K161" s="219">
        <v>32568</v>
      </c>
      <c r="L161" s="323">
        <v>32568</v>
      </c>
    </row>
    <row r="162" spans="5:12" ht="13.5" thickBot="1">
      <c r="E162" s="324" t="s">
        <v>46</v>
      </c>
      <c r="F162" s="325">
        <f>SUM(F158:F160)</f>
        <v>2897420.17</v>
      </c>
      <c r="G162" s="326">
        <f aca="true" t="shared" si="32" ref="G162:L162">SUM(G158:G161)</f>
        <v>3473816.09</v>
      </c>
      <c r="H162" s="327">
        <f t="shared" si="32"/>
        <v>3606820</v>
      </c>
      <c r="I162" s="327">
        <f t="shared" si="32"/>
        <v>4262064</v>
      </c>
      <c r="J162" s="327">
        <f t="shared" si="32"/>
        <v>4470602</v>
      </c>
      <c r="K162" s="327">
        <f t="shared" si="32"/>
        <v>3645450</v>
      </c>
      <c r="L162" s="261">
        <f t="shared" si="32"/>
        <v>3645450</v>
      </c>
    </row>
    <row r="163" spans="5:12" ht="13.5" thickBot="1">
      <c r="E163" s="16" t="s">
        <v>82</v>
      </c>
      <c r="F163" s="148">
        <v>551372.26</v>
      </c>
      <c r="G163" s="115">
        <v>710304.98</v>
      </c>
      <c r="H163" s="115">
        <v>0</v>
      </c>
      <c r="I163" s="115">
        <f>I155-I162</f>
        <v>0</v>
      </c>
      <c r="J163" s="115">
        <f>J155-J162</f>
        <v>0</v>
      </c>
      <c r="K163" s="115">
        <f>K155-K162</f>
        <v>0</v>
      </c>
      <c r="L163" s="148">
        <f>L155-L162</f>
        <v>0</v>
      </c>
    </row>
    <row r="164" spans="5:12" ht="12.75">
      <c r="E164" s="241"/>
      <c r="F164" s="242"/>
      <c r="G164" s="243"/>
      <c r="H164" s="243"/>
      <c r="I164" s="243"/>
      <c r="J164" s="247"/>
      <c r="K164" s="243"/>
      <c r="L164" s="242"/>
    </row>
    <row r="165" spans="5:12" ht="12.75">
      <c r="E165" s="241"/>
      <c r="F165" s="242"/>
      <c r="G165" s="243"/>
      <c r="H165" s="243"/>
      <c r="I165" s="243"/>
      <c r="J165" s="247"/>
      <c r="K165" s="243"/>
      <c r="L165" s="242"/>
    </row>
    <row r="166" spans="4:11" ht="15.75">
      <c r="D166" s="61"/>
      <c r="E166" s="84" t="s">
        <v>111</v>
      </c>
      <c r="F166" s="69"/>
      <c r="J166" s="248"/>
      <c r="K166" s="218"/>
    </row>
    <row r="167" spans="4:7" ht="15.75">
      <c r="D167" s="61"/>
      <c r="E167" s="84" t="s">
        <v>185</v>
      </c>
      <c r="F167" s="84"/>
      <c r="G167" s="61"/>
    </row>
    <row r="168" spans="6:7" ht="15.75">
      <c r="F168" s="84"/>
      <c r="G168" s="61"/>
    </row>
    <row r="169" spans="5:6" ht="15.75">
      <c r="E169" s="84"/>
      <c r="F169" s="61"/>
    </row>
    <row r="179" spans="1:12" ht="12.75">
      <c r="A179" s="377"/>
      <c r="B179" s="377"/>
      <c r="C179" s="377"/>
      <c r="D179" s="377"/>
      <c r="E179" s="377"/>
      <c r="F179" s="377"/>
      <c r="G179" s="378"/>
      <c r="H179" s="378"/>
      <c r="I179" s="378"/>
      <c r="J179" s="379"/>
      <c r="K179" s="378"/>
      <c r="L179" s="377"/>
    </row>
    <row r="180" spans="1:12" ht="12.75">
      <c r="A180" s="380"/>
      <c r="B180" s="380"/>
      <c r="C180" s="380"/>
      <c r="D180" s="381"/>
      <c r="E180" s="382"/>
      <c r="F180" s="242"/>
      <c r="G180" s="243"/>
      <c r="H180" s="243"/>
      <c r="I180" s="243"/>
      <c r="J180" s="247"/>
      <c r="K180" s="243"/>
      <c r="L180" s="242"/>
    </row>
    <row r="181" spans="1:12" ht="12.75">
      <c r="A181" s="383"/>
      <c r="B181" s="383"/>
      <c r="C181" s="383"/>
      <c r="D181" s="384"/>
      <c r="E181" s="385"/>
      <c r="F181" s="386"/>
      <c r="G181" s="386"/>
      <c r="H181" s="387"/>
      <c r="I181" s="387"/>
      <c r="J181" s="388"/>
      <c r="K181" s="387"/>
      <c r="L181" s="389"/>
    </row>
    <row r="182" spans="1:12" ht="12.75">
      <c r="A182" s="383"/>
      <c r="B182" s="383"/>
      <c r="C182" s="383"/>
      <c r="D182" s="384"/>
      <c r="E182" s="390"/>
      <c r="F182" s="391"/>
      <c r="G182" s="391"/>
      <c r="H182" s="391"/>
      <c r="I182" s="391"/>
      <c r="J182" s="392"/>
      <c r="K182" s="391"/>
      <c r="L182" s="391"/>
    </row>
    <row r="183" spans="1:12" ht="12.75">
      <c r="A183" s="383"/>
      <c r="B183" s="383"/>
      <c r="C183" s="383"/>
      <c r="D183" s="384"/>
      <c r="E183" s="390"/>
      <c r="F183" s="391"/>
      <c r="G183" s="391"/>
      <c r="H183" s="391"/>
      <c r="I183" s="391"/>
      <c r="J183" s="392"/>
      <c r="K183" s="391"/>
      <c r="L183" s="391"/>
    </row>
    <row r="184" spans="1:12" ht="12.75">
      <c r="A184" s="383"/>
      <c r="B184" s="383"/>
      <c r="C184" s="383"/>
      <c r="D184" s="384"/>
      <c r="E184" s="393"/>
      <c r="F184" s="391"/>
      <c r="G184" s="391"/>
      <c r="H184" s="391"/>
      <c r="I184" s="391"/>
      <c r="J184" s="392"/>
      <c r="K184" s="391"/>
      <c r="L184" s="391"/>
    </row>
    <row r="185" spans="1:12" ht="12.75">
      <c r="A185" s="383"/>
      <c r="B185" s="383"/>
      <c r="C185" s="383"/>
      <c r="D185" s="384"/>
      <c r="E185" s="394"/>
      <c r="F185" s="391"/>
      <c r="G185" s="391"/>
      <c r="H185" s="391"/>
      <c r="I185" s="391"/>
      <c r="J185" s="392"/>
      <c r="K185" s="391"/>
      <c r="L185" s="395"/>
    </row>
    <row r="186" spans="1:12" ht="12.75">
      <c r="A186" s="383"/>
      <c r="B186" s="383"/>
      <c r="C186" s="383"/>
      <c r="D186" s="384"/>
      <c r="E186" s="394"/>
      <c r="F186" s="391"/>
      <c r="G186" s="391"/>
      <c r="H186" s="391"/>
      <c r="I186" s="391"/>
      <c r="J186" s="392"/>
      <c r="K186" s="391"/>
      <c r="L186" s="395"/>
    </row>
    <row r="187" spans="1:12" ht="12.75">
      <c r="A187" s="383"/>
      <c r="B187" s="383"/>
      <c r="C187" s="383"/>
      <c r="D187" s="384"/>
      <c r="E187" s="385"/>
      <c r="F187" s="386"/>
      <c r="G187" s="386"/>
      <c r="H187" s="387"/>
      <c r="I187" s="387"/>
      <c r="J187" s="388"/>
      <c r="K187" s="387"/>
      <c r="L187" s="389"/>
    </row>
    <row r="188" spans="1:12" ht="12.75">
      <c r="A188" s="383"/>
      <c r="B188" s="383"/>
      <c r="C188" s="383"/>
      <c r="D188" s="396"/>
      <c r="E188" s="390"/>
      <c r="F188" s="391"/>
      <c r="G188" s="391"/>
      <c r="H188" s="391"/>
      <c r="I188" s="391"/>
      <c r="J188" s="392"/>
      <c r="K188" s="391"/>
      <c r="L188" s="391"/>
    </row>
    <row r="189" spans="1:12" ht="12.75">
      <c r="A189" s="383"/>
      <c r="B189" s="383"/>
      <c r="C189" s="383"/>
      <c r="D189" s="396"/>
      <c r="E189" s="390"/>
      <c r="F189" s="391"/>
      <c r="G189" s="391"/>
      <c r="H189" s="391"/>
      <c r="I189" s="391"/>
      <c r="J189" s="392"/>
      <c r="K189" s="391"/>
      <c r="L189" s="391"/>
    </row>
    <row r="190" spans="1:12" ht="12.75">
      <c r="A190" s="383"/>
      <c r="B190" s="383"/>
      <c r="C190" s="383"/>
      <c r="D190" s="384"/>
      <c r="E190" s="393"/>
      <c r="F190" s="391"/>
      <c r="G190" s="391"/>
      <c r="H190" s="391"/>
      <c r="I190" s="391"/>
      <c r="J190" s="392"/>
      <c r="K190" s="391"/>
      <c r="L190" s="391"/>
    </row>
    <row r="191" spans="1:12" ht="12.75">
      <c r="A191" s="383"/>
      <c r="B191" s="383"/>
      <c r="C191" s="383"/>
      <c r="D191" s="384"/>
      <c r="E191" s="393"/>
      <c r="F191" s="391"/>
      <c r="G191" s="391"/>
      <c r="H191" s="391"/>
      <c r="I191" s="391"/>
      <c r="J191" s="392"/>
      <c r="K191" s="391"/>
      <c r="L191" s="391"/>
    </row>
    <row r="192" spans="1:12" ht="12.75">
      <c r="A192" s="383"/>
      <c r="B192" s="383"/>
      <c r="C192" s="383"/>
      <c r="D192" s="384"/>
      <c r="E192" s="394"/>
      <c r="F192" s="391"/>
      <c r="G192" s="391"/>
      <c r="H192" s="391"/>
      <c r="I192" s="391"/>
      <c r="J192" s="392"/>
      <c r="K192" s="391"/>
      <c r="L192" s="391"/>
    </row>
    <row r="193" spans="1:12" ht="12.75">
      <c r="A193" s="383"/>
      <c r="B193" s="383"/>
      <c r="C193" s="383"/>
      <c r="D193" s="396"/>
      <c r="E193" s="385"/>
      <c r="F193" s="386"/>
      <c r="G193" s="386"/>
      <c r="H193" s="387"/>
      <c r="I193" s="387"/>
      <c r="J193" s="388"/>
      <c r="K193" s="387"/>
      <c r="L193" s="389"/>
    </row>
    <row r="194" spans="1:12" ht="12.75">
      <c r="A194" s="383"/>
      <c r="B194" s="383"/>
      <c r="C194" s="383"/>
      <c r="D194" s="396"/>
      <c r="E194" s="390"/>
      <c r="F194" s="391"/>
      <c r="G194" s="391"/>
      <c r="H194" s="391"/>
      <c r="I194" s="391"/>
      <c r="J194" s="392"/>
      <c r="K194" s="391"/>
      <c r="L194" s="391"/>
    </row>
    <row r="195" spans="1:12" ht="12.75">
      <c r="A195" s="383"/>
      <c r="B195" s="383"/>
      <c r="C195" s="383"/>
      <c r="D195" s="384"/>
      <c r="E195" s="390"/>
      <c r="F195" s="391"/>
      <c r="G195" s="391"/>
      <c r="H195" s="391"/>
      <c r="I195" s="391"/>
      <c r="J195" s="392"/>
      <c r="K195" s="391"/>
      <c r="L195" s="391"/>
    </row>
    <row r="196" spans="1:12" ht="12.75">
      <c r="A196" s="383"/>
      <c r="B196" s="383"/>
      <c r="C196" s="383"/>
      <c r="D196" s="384"/>
      <c r="E196" s="393"/>
      <c r="F196" s="391"/>
      <c r="G196" s="391"/>
      <c r="H196" s="391"/>
      <c r="I196" s="391"/>
      <c r="J196" s="392"/>
      <c r="K196" s="391"/>
      <c r="L196" s="391"/>
    </row>
    <row r="197" spans="1:12" ht="12.75">
      <c r="A197" s="383"/>
      <c r="B197" s="383"/>
      <c r="C197" s="383"/>
      <c r="D197" s="384"/>
      <c r="E197" s="394"/>
      <c r="F197" s="391"/>
      <c r="G197" s="391"/>
      <c r="H197" s="391"/>
      <c r="I197" s="391"/>
      <c r="J197" s="392"/>
      <c r="K197" s="391"/>
      <c r="L197" s="391"/>
    </row>
    <row r="198" spans="1:12" ht="12.75">
      <c r="A198" s="383"/>
      <c r="B198" s="383"/>
      <c r="C198" s="383"/>
      <c r="D198" s="384"/>
      <c r="E198" s="385"/>
      <c r="F198" s="386"/>
      <c r="G198" s="386"/>
      <c r="H198" s="387"/>
      <c r="I198" s="387"/>
      <c r="J198" s="388"/>
      <c r="K198" s="387"/>
      <c r="L198" s="389"/>
    </row>
    <row r="199" spans="1:12" ht="12.75">
      <c r="A199" s="383"/>
      <c r="B199" s="383"/>
      <c r="C199" s="383"/>
      <c r="D199" s="384"/>
      <c r="E199" s="390"/>
      <c r="F199" s="391"/>
      <c r="G199" s="391"/>
      <c r="H199" s="391"/>
      <c r="I199" s="391"/>
      <c r="J199" s="392"/>
      <c r="K199" s="391"/>
      <c r="L199" s="391"/>
    </row>
    <row r="200" spans="1:12" ht="12.75">
      <c r="A200" s="383"/>
      <c r="B200" s="383"/>
      <c r="C200" s="383"/>
      <c r="D200" s="384"/>
      <c r="E200" s="390"/>
      <c r="F200" s="391"/>
      <c r="G200" s="391"/>
      <c r="H200" s="391"/>
      <c r="I200" s="391"/>
      <c r="J200" s="392"/>
      <c r="K200" s="391"/>
      <c r="L200" s="391"/>
    </row>
    <row r="201" spans="1:12" ht="12.75">
      <c r="A201" s="383"/>
      <c r="B201" s="383"/>
      <c r="C201" s="383"/>
      <c r="D201" s="384"/>
      <c r="E201" s="393"/>
      <c r="F201" s="391"/>
      <c r="G201" s="391"/>
      <c r="H201" s="391"/>
      <c r="I201" s="391"/>
      <c r="J201" s="392"/>
      <c r="K201" s="391"/>
      <c r="L201" s="391"/>
    </row>
    <row r="202" spans="1:12" ht="12.75">
      <c r="A202" s="383"/>
      <c r="B202" s="383"/>
      <c r="C202" s="383"/>
      <c r="D202" s="384"/>
      <c r="E202" s="394"/>
      <c r="F202" s="391"/>
      <c r="G202" s="391"/>
      <c r="H202" s="391"/>
      <c r="I202" s="391"/>
      <c r="J202" s="392"/>
      <c r="K202" s="391"/>
      <c r="L202" s="391"/>
    </row>
    <row r="203" spans="1:12" ht="12.75">
      <c r="A203" s="383"/>
      <c r="B203" s="383"/>
      <c r="C203" s="383"/>
      <c r="D203" s="384"/>
      <c r="E203" s="394"/>
      <c r="F203" s="391"/>
      <c r="G203" s="391"/>
      <c r="H203" s="391"/>
      <c r="I203" s="391"/>
      <c r="J203" s="392"/>
      <c r="K203" s="391"/>
      <c r="L203" s="391"/>
    </row>
    <row r="204" spans="1:12" ht="12.75">
      <c r="A204" s="383"/>
      <c r="B204" s="383"/>
      <c r="C204" s="383"/>
      <c r="D204" s="396"/>
      <c r="E204" s="397"/>
      <c r="F204" s="386"/>
      <c r="G204" s="386"/>
      <c r="H204" s="386"/>
      <c r="I204" s="386"/>
      <c r="J204" s="388"/>
      <c r="K204" s="386"/>
      <c r="L204" s="398"/>
    </row>
    <row r="205" spans="1:12" ht="12.75">
      <c r="A205" s="383"/>
      <c r="B205" s="383"/>
      <c r="C205" s="383"/>
      <c r="D205" s="396"/>
      <c r="E205" s="394"/>
      <c r="F205" s="391"/>
      <c r="G205" s="391"/>
      <c r="H205" s="391"/>
      <c r="I205" s="391"/>
      <c r="J205" s="392"/>
      <c r="K205" s="391"/>
      <c r="L205" s="395"/>
    </row>
    <row r="206" spans="1:12" ht="12.75">
      <c r="A206" s="377"/>
      <c r="B206" s="377"/>
      <c r="C206" s="377"/>
      <c r="D206" s="377"/>
      <c r="E206" s="377"/>
      <c r="F206" s="377"/>
      <c r="G206" s="378"/>
      <c r="H206" s="378"/>
      <c r="I206" s="378"/>
      <c r="J206" s="379"/>
      <c r="K206" s="378"/>
      <c r="L206" s="377"/>
    </row>
    <row r="207" spans="1:12" ht="12.75">
      <c r="A207" s="377"/>
      <c r="B207" s="377"/>
      <c r="C207" s="377"/>
      <c r="D207" s="377"/>
      <c r="E207" s="377"/>
      <c r="F207" s="377"/>
      <c r="G207" s="378"/>
      <c r="H207" s="378"/>
      <c r="I207" s="378"/>
      <c r="J207" s="379"/>
      <c r="K207" s="378"/>
      <c r="L207" s="377"/>
    </row>
  </sheetData>
  <sheetProtection/>
  <mergeCells count="4">
    <mergeCell ref="A3:E4"/>
    <mergeCell ref="F3:L3"/>
    <mergeCell ref="A122:E123"/>
    <mergeCell ref="F122:L122"/>
  </mergeCells>
  <printOptions/>
  <pageMargins left="0.4724409448818898" right="0.3937007874015748" top="0.984251968503937" bottom="0.984251968503937" header="0.5118110236220472" footer="0.5118110236220472"/>
  <pageSetup firstPageNumber="2" useFirstPageNumber="1" horizontalDpi="600" verticalDpi="600" orientation="landscape" paperSize="9" scale="96" r:id="rId1"/>
  <headerFooter alignWithMargins="0">
    <oddFooter>&amp;CStrana &amp;P</oddFooter>
  </headerFooter>
  <rowBreaks count="2" manualBreakCount="2">
    <brk id="97" max="11" man="1"/>
    <brk id="121" max="255" man="1"/>
  </rowBreaks>
  <ignoredErrors>
    <ignoredError sqref="L22" formulaRange="1"/>
    <ignoredError sqref="D44 D42 D37 D47 D97 D102 D84 D82 D78 D33 D31 D104 D11 D16 D22 D19:D20 D13 D27 D64 D93 D95 D88 D108 D1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Miestny Urad Raca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Peskova</dc:creator>
  <cp:keywords/>
  <dc:description/>
  <cp:lastModifiedBy>Jana Balažová</cp:lastModifiedBy>
  <cp:lastPrinted>2020-11-30T07:42:33Z</cp:lastPrinted>
  <dcterms:created xsi:type="dcterms:W3CDTF">2009-03-06T09:59:21Z</dcterms:created>
  <dcterms:modified xsi:type="dcterms:W3CDTF">2020-11-30T07:57:13Z</dcterms:modified>
  <cp:category/>
  <cp:version/>
  <cp:contentType/>
  <cp:contentStatus/>
</cp:coreProperties>
</file>