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0095" windowHeight="4410" activeTab="2"/>
  </bookViews>
  <sheets>
    <sheet name="príjmy celkové" sheetId="1" r:id="rId1"/>
    <sheet name="bežné výdavky" sheetId="2" r:id="rId2"/>
    <sheet name="rekapitulacia" sheetId="3" r:id="rId3"/>
    <sheet name="kapitalové výdavky" sheetId="4" r:id="rId4"/>
  </sheets>
  <definedNames>
    <definedName name="_xlnm.Print_Titles" localSheetId="1">'bežné výdavky'!$3:$4</definedName>
  </definedNames>
  <calcPr fullCalcOnLoad="1"/>
</workbook>
</file>

<file path=xl/sharedStrings.xml><?xml version="1.0" encoding="utf-8"?>
<sst xmlns="http://schemas.openxmlformats.org/spreadsheetml/2006/main" count="448" uniqueCount="200">
  <si>
    <t>Daň z príjmov fyzických osôb</t>
  </si>
  <si>
    <t>KAPITÁLOVÉ  PRÍJMY SPOLU</t>
  </si>
  <si>
    <t>FINANČNÉ OPERÁCIE SPOLU</t>
  </si>
  <si>
    <t>PRÍJMY SPOLU:</t>
  </si>
  <si>
    <t xml:space="preserve">Daň z nehnuteľností 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</si>
  <si>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</si>
  <si>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</si>
  <si>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</si>
  <si>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</si>
  <si>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</si>
  <si>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</si>
  <si>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</si>
  <si>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</si>
  <si>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</si>
  <si>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>Granty a transféry spolu</t>
  </si>
  <si>
    <t>BEŽNÉ PRÍJMY SPOLU</t>
  </si>
  <si>
    <t>Granty bežné</t>
  </si>
  <si>
    <t>Granty kapitálové</t>
  </si>
  <si>
    <t>PLÁNOVANIE, MANAŽMENT A KONTROLA</t>
  </si>
  <si>
    <t>Bežné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</si>
  <si>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</si>
  <si>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</si>
  <si>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</si>
  <si>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</si>
  <si>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</si>
  <si>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</si>
  <si>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</si>
  <si>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</si>
  <si>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</si>
  <si>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</si>
  <si>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</si>
  <si>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</si>
  <si>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</si>
  <si>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</si>
  <si>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</si>
  <si>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</si>
  <si>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</si>
  <si>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</si>
  <si>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</si>
  <si>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</si>
  <si>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06.2.0</t>
  </si>
  <si>
    <t>Verejná zeleň</t>
  </si>
  <si>
    <t>SOCIÁLNE SLUŽBY</t>
  </si>
  <si>
    <t>Dávky v hmotnej a sociálnej núdzi</t>
  </si>
  <si>
    <t>bežné</t>
  </si>
  <si>
    <t>kapitálové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</si>
  <si>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</si>
  <si>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</si>
  <si>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</si>
  <si>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</si>
  <si>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</si>
  <si>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</si>
  <si>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</si>
  <si>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</si>
  <si>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</si>
  <si>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</si>
  <si>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</si>
  <si>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</si>
  <si>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</si>
  <si>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</si>
  <si>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</si>
  <si>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</si>
  <si>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</si>
  <si>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</si>
  <si>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</si>
  <si>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</si>
  <si>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</si>
  <si>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</si>
  <si>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</si>
  <si>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</si>
  <si>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</si>
  <si>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</si>
  <si>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Dom kultúry</t>
  </si>
  <si>
    <t>Podpora organizácií a združení v obci</t>
  </si>
  <si>
    <t>Obecné centrum v DK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</si>
  <si>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</si>
  <si>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</si>
  <si>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</si>
  <si>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</si>
  <si>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</si>
  <si>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Vlastné príjmy ZŠ</t>
  </si>
  <si>
    <t xml:space="preserve"> </t>
  </si>
  <si>
    <t>ROZDIEL:  PREBYTOK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</si>
  <si>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</si>
  <si>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</si>
  <si>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</si>
  <si>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</si>
  <si>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</si>
  <si>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620 - odvody z miezd</t>
  </si>
  <si>
    <t>630 - tovary a služby</t>
  </si>
  <si>
    <t>630 - energie, tovary a služby</t>
  </si>
  <si>
    <t>630 - tovary a služby PO</t>
  </si>
  <si>
    <t>640 - dotácie, príspevky</t>
  </si>
  <si>
    <t>630 - poplatky a služby</t>
  </si>
  <si>
    <t>640 - príspevky</t>
  </si>
  <si>
    <t>dividendy BVS</t>
  </si>
  <si>
    <t>620 - odvody z miezd a dohôd mimo PP</t>
  </si>
  <si>
    <t>09.1.2.1</t>
  </si>
  <si>
    <t>09.1.1.1</t>
  </si>
  <si>
    <t>REKAPITULÁCIA PRÍJMY</t>
  </si>
  <si>
    <t>REKAPITULÁCIA VÝDAVKY</t>
  </si>
  <si>
    <t>650 - splátky úrokov z úverov, poplatky</t>
  </si>
  <si>
    <t>05.2.0</t>
  </si>
  <si>
    <t>Kapitálové  výdavky</t>
  </si>
  <si>
    <t>04.5.1.</t>
  </si>
  <si>
    <t>05.2.0.</t>
  </si>
  <si>
    <t>09.6.0.1</t>
  </si>
  <si>
    <t>Bežné výdavky spolu</t>
  </si>
  <si>
    <t>Kapitálové výdavky spolu</t>
  </si>
  <si>
    <t>640 - príspevky, náhrada PN</t>
  </si>
  <si>
    <t>Vypracovala : Ing. Balážová</t>
  </si>
  <si>
    <t>01.1.1</t>
  </si>
  <si>
    <t>09.2.1.1</t>
  </si>
  <si>
    <t>09.5.0</t>
  </si>
  <si>
    <t>08.6.0</t>
  </si>
  <si>
    <t>10.2.0</t>
  </si>
  <si>
    <t>10.4.0</t>
  </si>
  <si>
    <t>710- rekonštrukcia miestnych komunikácií</t>
  </si>
  <si>
    <t>710- výstavba kanalizácie</t>
  </si>
  <si>
    <t>Verejné osvetlenie, vianočná výzdoba</t>
  </si>
  <si>
    <t>Transféry zo ŠR - ostatné</t>
  </si>
  <si>
    <t>08.6.0.</t>
  </si>
  <si>
    <t xml:space="preserve">Viacúčelové ihriská </t>
  </si>
  <si>
    <t>640 - náhrada PN</t>
  </si>
  <si>
    <t>03. 6 0</t>
  </si>
  <si>
    <t xml:space="preserve">8. </t>
  </si>
  <si>
    <t>06. 2.0.</t>
  </si>
  <si>
    <t>Presun nevyčerp.dotácií</t>
  </si>
  <si>
    <t>fin. operácie/vratka zádržného</t>
  </si>
  <si>
    <t xml:space="preserve">710 - telocvičňa, parkovisko </t>
  </si>
  <si>
    <t>640 - dotácia súkromnej zuš</t>
  </si>
  <si>
    <t>Register obyvateľov+register adries</t>
  </si>
  <si>
    <t>Súkromná zuš</t>
  </si>
  <si>
    <t>VÝDAVKY</t>
  </si>
  <si>
    <t>640 -náhrada PN</t>
  </si>
  <si>
    <t>710- montovaná garáž</t>
  </si>
  <si>
    <t>713- detské ihriská - zostavy</t>
  </si>
  <si>
    <t>710,716- pozemky, rekonštrukcia oú,budovy</t>
  </si>
  <si>
    <t>rozpočet 2021</t>
  </si>
  <si>
    <t>FO - splátka úveru</t>
  </si>
  <si>
    <t>Rozpočet 2021</t>
  </si>
  <si>
    <t>630 -tovary, služby</t>
  </si>
  <si>
    <t>710 - dk rekonštrukcia</t>
  </si>
  <si>
    <t>06. 4.0.</t>
  </si>
  <si>
    <t>08.1.0.</t>
  </si>
  <si>
    <t xml:space="preserve">Zádržné, IOMO </t>
  </si>
  <si>
    <t>poplatok za rozvoj</t>
  </si>
  <si>
    <t>Dane za špecifické služby ostatné</t>
  </si>
  <si>
    <t>630 - potraviny</t>
  </si>
  <si>
    <t>710- školská jedáleň, zariad.</t>
  </si>
  <si>
    <t>rozpočet 2022</t>
  </si>
  <si>
    <t>713 - kamerový systém, rekonštr.sobáška</t>
  </si>
  <si>
    <t>716-  PD prístavba, výstavba  zákl.školy</t>
  </si>
  <si>
    <t>Rozpočet 2022</t>
  </si>
  <si>
    <t>630- služby obec</t>
  </si>
  <si>
    <t>630 - tovary, služby obec</t>
  </si>
  <si>
    <t>710- učebne</t>
  </si>
  <si>
    <t>710-nákup automobilu rozvoz stravy</t>
  </si>
  <si>
    <t>skutočnosť 2019</t>
  </si>
  <si>
    <t>Transféry zo ŠR - voľby/refer./SODB</t>
  </si>
  <si>
    <t>630 - obec vratka dotácie</t>
  </si>
  <si>
    <t>630 - materiál, služby Covid</t>
  </si>
  <si>
    <t>01.1.1.</t>
  </si>
  <si>
    <t>710 - nákup osobného automobilu</t>
  </si>
  <si>
    <t>710- nákup chladiaci box DS</t>
  </si>
  <si>
    <t>716-projektová dokumentácia  DSS</t>
  </si>
  <si>
    <t>630 - služby VO, projekty DSS</t>
  </si>
  <si>
    <t>presun z min.r.- poplatok za rozvoj</t>
  </si>
  <si>
    <t>Rozpočet 2023</t>
  </si>
  <si>
    <t>rozpočet 2023</t>
  </si>
  <si>
    <t>skutočnosť 2020</t>
  </si>
  <si>
    <t>očakávaná skutočnosť 2021</t>
  </si>
  <si>
    <t>Rozpočet 2024</t>
  </si>
  <si>
    <t>Skutočnosť 2019</t>
  </si>
  <si>
    <t>rozpočet 2024</t>
  </si>
  <si>
    <t>Transféry BSK, recykl.fond,EÚ,envirofond</t>
  </si>
  <si>
    <t>Príjmy z predaja pozemkov</t>
  </si>
  <si>
    <t>03.6.0</t>
  </si>
  <si>
    <t xml:space="preserve">710-PD chodník pre peších </t>
  </si>
  <si>
    <t>716 - PD  výstavba MŠ</t>
  </si>
  <si>
    <t>630-tovary, služby - odchyt zvierat, koše</t>
  </si>
  <si>
    <t>630 - tovary, údržby a služby</t>
  </si>
  <si>
    <t>710- výsuvná plošina</t>
  </si>
  <si>
    <t>710 - svetelný semafór</t>
  </si>
  <si>
    <t>710 - rekonštrukcia závlahy, nákup traktory</t>
  </si>
  <si>
    <t xml:space="preserve">710 - PD,dod. a montáž kabín s tribúnou </t>
  </si>
  <si>
    <t xml:space="preserve">710 - revitalizácia pozemkov </t>
  </si>
  <si>
    <t>710 - verejné osvetlenie cyklochodníka</t>
  </si>
  <si>
    <t>fin. oper.-úver, prebytky min.rokov</t>
  </si>
  <si>
    <t>710 - výstavba pumptrackovej dráhy</t>
  </si>
  <si>
    <t>09.1.1.1.</t>
  </si>
  <si>
    <t>09.1.2.1.</t>
  </si>
  <si>
    <t>710 - cyklolávka do Chorvátskeho Grobu</t>
  </si>
  <si>
    <t>710 - cyklotrasa PK-SG-Viničné</t>
  </si>
  <si>
    <t>prijatý úver</t>
  </si>
  <si>
    <t>presuny z minulého roka rezervný fond</t>
  </si>
  <si>
    <t>dňa 25.11.2021</t>
  </si>
  <si>
    <t>717 - Výstavba MŠ z  popl.rozvoj spoluúčasť</t>
  </si>
  <si>
    <t>710- cyklotrasa Zátišie-Malý raj</t>
  </si>
  <si>
    <t>717 - výstavba EP základ. Školy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</si>
</sst>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[$-41B]dddd\ d\.\ mmmm\ yyyy"/>
  </numFmts>
  <fonts count="58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4" fontId="9" fillId="0" borderId="32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12" fillId="0" borderId="33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6" fillId="0" borderId="34" xfId="0" applyNumberFormat="1" applyFont="1" applyFill="1" applyBorder="1" applyAlignment="1">
      <alignment wrapText="1"/>
    </xf>
    <xf numFmtId="4" fontId="9" fillId="0" borderId="32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2" fillId="0" borderId="33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33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28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30" xfId="0" applyFont="1" applyBorder="1" applyAlignment="1">
      <alignment/>
    </xf>
    <xf numFmtId="4" fontId="9" fillId="0" borderId="31" xfId="0" applyNumberFormat="1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0" fontId="14" fillId="0" borderId="13" xfId="0" applyFont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4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38" xfId="0" applyNumberFormat="1" applyFont="1" applyFill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35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4" fontId="14" fillId="0" borderId="28" xfId="0" applyNumberFormat="1" applyFont="1" applyFill="1" applyBorder="1" applyAlignment="1">
      <alignment wrapText="1"/>
    </xf>
    <xf numFmtId="183" fontId="3" fillId="0" borderId="35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29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1" fillId="0" borderId="39" xfId="0" applyNumberFormat="1" applyFont="1" applyBorder="1" applyAlignment="1">
      <alignment/>
    </xf>
    <xf numFmtId="183" fontId="1" fillId="0" borderId="38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29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183" fontId="13" fillId="0" borderId="39" xfId="0" applyNumberFormat="1" applyFont="1" applyBorder="1" applyAlignment="1">
      <alignment/>
    </xf>
    <xf numFmtId="183" fontId="13" fillId="0" borderId="38" xfId="0" applyNumberFormat="1" applyFont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4" fillId="0" borderId="28" xfId="0" applyNumberFormat="1" applyFont="1" applyBorder="1" applyAlignment="1">
      <alignment/>
    </xf>
    <xf numFmtId="183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33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4" fontId="12" fillId="0" borderId="11" xfId="0" applyNumberFormat="1" applyFont="1" applyFill="1" applyBorder="1" applyAlignment="1">
      <alignment wrapText="1"/>
    </xf>
    <xf numFmtId="4" fontId="12" fillId="0" borderId="33" xfId="0" applyNumberFormat="1" applyFont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 horizontal="center" wrapText="1"/>
    </xf>
    <xf numFmtId="4" fontId="14" fillId="0" borderId="28" xfId="0" applyNumberFormat="1" applyFont="1" applyFill="1" applyBorder="1" applyAlignment="1">
      <alignment/>
    </xf>
    <xf numFmtId="0" fontId="9" fillId="0" borderId="40" xfId="0" applyFont="1" applyBorder="1" applyAlignment="1">
      <alignment/>
    </xf>
    <xf numFmtId="0" fontId="10" fillId="0" borderId="38" xfId="0" applyFont="1" applyBorder="1" applyAlignment="1">
      <alignment/>
    </xf>
    <xf numFmtId="0" fontId="9" fillId="0" borderId="38" xfId="0" applyFont="1" applyBorder="1" applyAlignment="1">
      <alignment/>
    </xf>
    <xf numFmtId="4" fontId="9" fillId="0" borderId="41" xfId="0" applyNumberFormat="1" applyFont="1" applyBorder="1" applyAlignment="1">
      <alignment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49" fontId="6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 wrapText="1"/>
    </xf>
    <xf numFmtId="4" fontId="6" fillId="0" borderId="36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4" fontId="6" fillId="0" borderId="24" xfId="0" applyNumberFormat="1" applyFont="1" applyBorder="1" applyAlignment="1">
      <alignment/>
    </xf>
    <xf numFmtId="4" fontId="12" fillId="0" borderId="42" xfId="0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49" fontId="6" fillId="0" borderId="44" xfId="0" applyNumberFormat="1" applyFont="1" applyBorder="1" applyAlignment="1">
      <alignment/>
    </xf>
    <xf numFmtId="4" fontId="12" fillId="0" borderId="42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5" xfId="0" applyFont="1" applyBorder="1" applyAlignment="1">
      <alignment horizontal="left"/>
    </xf>
    <xf numFmtId="4" fontId="12" fillId="0" borderId="25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23" xfId="0" applyNumberFormat="1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9" fillId="0" borderId="25" xfId="0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47" xfId="0" applyFont="1" applyBorder="1" applyAlignment="1">
      <alignment/>
    </xf>
    <xf numFmtId="4" fontId="9" fillId="0" borderId="48" xfId="0" applyNumberFormat="1" applyFont="1" applyBorder="1" applyAlignment="1">
      <alignment/>
    </xf>
    <xf numFmtId="4" fontId="9" fillId="0" borderId="48" xfId="0" applyNumberFormat="1" applyFont="1" applyFill="1" applyBorder="1" applyAlignment="1">
      <alignment/>
    </xf>
    <xf numFmtId="4" fontId="9" fillId="0" borderId="49" xfId="0" applyNumberFormat="1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2" fillId="0" borderId="44" xfId="0" applyNumberFormat="1" applyFont="1" applyFill="1" applyBorder="1" applyAlignment="1">
      <alignment/>
    </xf>
    <xf numFmtId="4" fontId="12" fillId="0" borderId="45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50" xfId="0" applyNumberFormat="1" applyFont="1" applyFill="1" applyBorder="1" applyAlignment="1">
      <alignment wrapText="1"/>
    </xf>
    <xf numFmtId="4" fontId="12" fillId="0" borderId="36" xfId="0" applyNumberFormat="1" applyFont="1" applyFill="1" applyBorder="1" applyAlignment="1">
      <alignment wrapText="1"/>
    </xf>
    <xf numFmtId="4" fontId="12" fillId="33" borderId="26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6" fillId="0" borderId="46" xfId="0" applyNumberFormat="1" applyFont="1" applyFill="1" applyBorder="1" applyAlignment="1">
      <alignment wrapText="1"/>
    </xf>
    <xf numFmtId="4" fontId="6" fillId="0" borderId="44" xfId="0" applyNumberFormat="1" applyFont="1" applyFill="1" applyBorder="1" applyAlignment="1">
      <alignment wrapText="1"/>
    </xf>
    <xf numFmtId="4" fontId="6" fillId="0" borderId="44" xfId="0" applyNumberFormat="1" applyFont="1" applyFill="1" applyBorder="1" applyAlignment="1">
      <alignment wrapText="1"/>
    </xf>
    <xf numFmtId="0" fontId="10" fillId="0" borderId="32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39" xfId="0" applyFont="1" applyBorder="1" applyAlignment="1">
      <alignment/>
    </xf>
    <xf numFmtId="4" fontId="12" fillId="0" borderId="52" xfId="0" applyNumberFormat="1" applyFont="1" applyFill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/>
    </xf>
    <xf numFmtId="0" fontId="6" fillId="0" borderId="4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0" fontId="9" fillId="0" borderId="28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183" fontId="4" fillId="0" borderId="55" xfId="0" applyNumberFormat="1" applyFont="1" applyBorder="1" applyAlignment="1">
      <alignment/>
    </xf>
    <xf numFmtId="183" fontId="4" fillId="0" borderId="54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183" fontId="3" fillId="0" borderId="48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48" xfId="0" applyFont="1" applyBorder="1" applyAlignment="1">
      <alignment/>
    </xf>
    <xf numFmtId="49" fontId="9" fillId="0" borderId="48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6" fillId="0" borderId="34" xfId="0" applyFont="1" applyBorder="1" applyAlignment="1">
      <alignment horizontal="left"/>
    </xf>
    <xf numFmtId="4" fontId="6" fillId="0" borderId="56" xfId="0" applyNumberFormat="1" applyFont="1" applyBorder="1" applyAlignment="1">
      <alignment/>
    </xf>
    <xf numFmtId="0" fontId="6" fillId="0" borderId="33" xfId="0" applyFont="1" applyBorder="1" applyAlignment="1">
      <alignment horizontal="left"/>
    </xf>
    <xf numFmtId="4" fontId="6" fillId="0" borderId="57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49" fontId="6" fillId="0" borderId="59" xfId="0" applyNumberFormat="1" applyFont="1" applyBorder="1" applyAlignment="1">
      <alignment/>
    </xf>
    <xf numFmtId="0" fontId="9" fillId="0" borderId="60" xfId="0" applyFont="1" applyBorder="1" applyAlignment="1">
      <alignment/>
    </xf>
    <xf numFmtId="0" fontId="6" fillId="0" borderId="59" xfId="0" applyFont="1" applyBorder="1" applyAlignment="1">
      <alignment/>
    </xf>
    <xf numFmtId="0" fontId="9" fillId="0" borderId="61" xfId="0" applyFont="1" applyBorder="1" applyAlignment="1">
      <alignment/>
    </xf>
    <xf numFmtId="0" fontId="6" fillId="0" borderId="62" xfId="0" applyFont="1" applyFill="1" applyBorder="1" applyAlignment="1">
      <alignment horizontal="left"/>
    </xf>
    <xf numFmtId="4" fontId="6" fillId="0" borderId="42" xfId="0" applyNumberFormat="1" applyFont="1" applyFill="1" applyBorder="1" applyAlignment="1">
      <alignment/>
    </xf>
    <xf numFmtId="0" fontId="12" fillId="0" borderId="48" xfId="0" applyFont="1" applyFill="1" applyBorder="1" applyAlignment="1">
      <alignment horizontal="center" wrapText="1"/>
    </xf>
    <xf numFmtId="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4" fontId="12" fillId="0" borderId="48" xfId="0" applyNumberFormat="1" applyFont="1" applyFill="1" applyBorder="1" applyAlignment="1">
      <alignment horizontal="center" wrapText="1"/>
    </xf>
    <xf numFmtId="4" fontId="12" fillId="0" borderId="49" xfId="0" applyNumberFormat="1" applyFont="1" applyFill="1" applyBorder="1" applyAlignment="1">
      <alignment horizontal="center" wrapText="1"/>
    </xf>
    <xf numFmtId="183" fontId="3" fillId="0" borderId="35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10" fillId="0" borderId="39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3" width="12.28125" style="0" customWidth="1"/>
    <col min="4" max="4" width="11.710937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2.28125" style="0" customWidth="1"/>
  </cols>
  <sheetData>
    <row r="1" spans="1:9" ht="35.25" customHeight="1" thickBot="1">
      <c r="A1" s="22" t="s">
        <v>81</v>
      </c>
      <c r="B1" s="23" t="s">
        <v>48</v>
      </c>
      <c r="C1" s="387" t="s">
        <v>158</v>
      </c>
      <c r="D1" s="387" t="s">
        <v>170</v>
      </c>
      <c r="E1" s="387" t="s">
        <v>140</v>
      </c>
      <c r="F1" s="388" t="s">
        <v>171</v>
      </c>
      <c r="G1" s="64" t="s">
        <v>153</v>
      </c>
      <c r="H1" s="64" t="s">
        <v>168</v>
      </c>
      <c r="I1" s="207" t="s">
        <v>172</v>
      </c>
    </row>
    <row r="2" spans="1:9" ht="15" customHeight="1">
      <c r="A2" s="24">
        <v>111</v>
      </c>
      <c r="B2" s="1" t="s">
        <v>0</v>
      </c>
      <c r="C2" s="80">
        <v>1733364.71</v>
      </c>
      <c r="D2" s="80">
        <v>1910394.49</v>
      </c>
      <c r="E2" s="187">
        <v>1900000</v>
      </c>
      <c r="F2" s="154">
        <v>2060445</v>
      </c>
      <c r="G2" s="146">
        <v>2290000</v>
      </c>
      <c r="H2" s="385">
        <v>2449000</v>
      </c>
      <c r="I2" s="386">
        <v>2617000</v>
      </c>
    </row>
    <row r="3" spans="1:9" ht="15" customHeight="1">
      <c r="A3" s="26">
        <v>121</v>
      </c>
      <c r="B3" s="2" t="s">
        <v>4</v>
      </c>
      <c r="C3" s="170">
        <v>91554.51</v>
      </c>
      <c r="D3" s="170">
        <v>98074.62</v>
      </c>
      <c r="E3" s="154">
        <v>98000</v>
      </c>
      <c r="F3" s="154">
        <v>98000</v>
      </c>
      <c r="G3" s="154">
        <v>102000</v>
      </c>
      <c r="H3" s="192">
        <v>102000</v>
      </c>
      <c r="I3" s="193">
        <v>103000</v>
      </c>
    </row>
    <row r="4" spans="1:9" ht="15" customHeight="1">
      <c r="A4" s="206">
        <v>133015</v>
      </c>
      <c r="B4" s="2" t="s">
        <v>146</v>
      </c>
      <c r="C4" s="81">
        <v>229964</v>
      </c>
      <c r="D4" s="81">
        <v>220970.5</v>
      </c>
      <c r="E4" s="81">
        <v>120000</v>
      </c>
      <c r="F4" s="154">
        <v>120000</v>
      </c>
      <c r="G4" s="81">
        <v>200000</v>
      </c>
      <c r="H4" s="193">
        <v>100000</v>
      </c>
      <c r="I4" s="193">
        <v>80000</v>
      </c>
    </row>
    <row r="5" spans="1:9" ht="15" customHeight="1" thickBot="1">
      <c r="A5" s="26">
        <v>133</v>
      </c>
      <c r="B5" s="2" t="s">
        <v>147</v>
      </c>
      <c r="C5" s="81">
        <v>173211.89</v>
      </c>
      <c r="D5" s="81">
        <v>235386.86</v>
      </c>
      <c r="E5" s="154">
        <v>290000</v>
      </c>
      <c r="F5" s="154">
        <v>290000</v>
      </c>
      <c r="G5" s="154">
        <v>307500</v>
      </c>
      <c r="H5" s="194">
        <v>310000</v>
      </c>
      <c r="I5" s="199">
        <v>310000</v>
      </c>
    </row>
    <row r="6" spans="1:9" ht="15" customHeight="1" thickBot="1">
      <c r="A6" s="6"/>
      <c r="B6" s="7" t="s">
        <v>5</v>
      </c>
      <c r="C6" s="82">
        <f aca="true" t="shared" si="0" ref="C6:I6">SUM(C2:C5)</f>
        <v>2228095.11</v>
      </c>
      <c r="D6" s="82">
        <f t="shared" si="0"/>
        <v>2464826.4699999997</v>
      </c>
      <c r="E6" s="82">
        <f t="shared" si="0"/>
        <v>2408000</v>
      </c>
      <c r="F6" s="156">
        <f t="shared" si="0"/>
        <v>2568445</v>
      </c>
      <c r="G6" s="162">
        <f t="shared" si="0"/>
        <v>2899500</v>
      </c>
      <c r="H6" s="196">
        <f t="shared" si="0"/>
        <v>2961000</v>
      </c>
      <c r="I6" s="197">
        <f t="shared" si="0"/>
        <v>3110000</v>
      </c>
    </row>
    <row r="7" spans="1:9" ht="15" customHeight="1">
      <c r="A7" s="24">
        <v>211</v>
      </c>
      <c r="B7" s="3" t="s">
        <v>95</v>
      </c>
      <c r="C7" s="80">
        <v>691.75</v>
      </c>
      <c r="D7" s="80">
        <v>0</v>
      </c>
      <c r="E7" s="154"/>
      <c r="F7" s="154">
        <v>2842</v>
      </c>
      <c r="G7" s="154"/>
      <c r="H7" s="192"/>
      <c r="I7" s="198"/>
    </row>
    <row r="8" spans="1:9" ht="15" customHeight="1">
      <c r="A8" s="24">
        <v>212</v>
      </c>
      <c r="B8" s="3" t="s">
        <v>6</v>
      </c>
      <c r="C8" s="80">
        <v>37737.8</v>
      </c>
      <c r="D8" s="80">
        <v>24117.08</v>
      </c>
      <c r="E8" s="154">
        <v>37000</v>
      </c>
      <c r="F8" s="154">
        <v>22000</v>
      </c>
      <c r="G8" s="154">
        <v>30000</v>
      </c>
      <c r="H8" s="192">
        <v>35000</v>
      </c>
      <c r="I8" s="193">
        <v>35000</v>
      </c>
    </row>
    <row r="9" spans="1:9" ht="15" customHeight="1">
      <c r="A9" s="24">
        <v>212.223</v>
      </c>
      <c r="B9" s="3" t="s">
        <v>80</v>
      </c>
      <c r="C9" s="80">
        <v>141066.11</v>
      </c>
      <c r="D9" s="80">
        <v>131521.03</v>
      </c>
      <c r="E9" s="187">
        <v>79500</v>
      </c>
      <c r="F9" s="154">
        <v>121000</v>
      </c>
      <c r="G9" s="146">
        <v>194000</v>
      </c>
      <c r="H9" s="192">
        <v>200000</v>
      </c>
      <c r="I9" s="193">
        <v>200000</v>
      </c>
    </row>
    <row r="10" spans="1:9" ht="15" customHeight="1">
      <c r="A10" s="26">
        <v>221</v>
      </c>
      <c r="B10" s="2" t="s">
        <v>7</v>
      </c>
      <c r="C10" s="81">
        <v>24467</v>
      </c>
      <c r="D10" s="81">
        <v>40445.1</v>
      </c>
      <c r="E10" s="154">
        <v>25000</v>
      </c>
      <c r="F10" s="157">
        <v>25000</v>
      </c>
      <c r="G10" s="154">
        <v>20000</v>
      </c>
      <c r="H10" s="192">
        <v>20000</v>
      </c>
      <c r="I10" s="193">
        <v>20000</v>
      </c>
    </row>
    <row r="11" spans="1:9" ht="15" customHeight="1">
      <c r="A11" s="26">
        <v>222</v>
      </c>
      <c r="B11" s="2" t="s">
        <v>8</v>
      </c>
      <c r="C11" s="81">
        <v>4836</v>
      </c>
      <c r="D11" s="81" t="s">
        <v>81</v>
      </c>
      <c r="E11" s="154"/>
      <c r="F11" s="154"/>
      <c r="G11" s="154"/>
      <c r="H11" s="192"/>
      <c r="I11" s="193"/>
    </row>
    <row r="12" spans="1:9" ht="15" customHeight="1">
      <c r="A12" s="26">
        <v>223</v>
      </c>
      <c r="B12" s="2" t="s">
        <v>9</v>
      </c>
      <c r="C12" s="81">
        <v>18204.65</v>
      </c>
      <c r="D12" s="81">
        <v>11354.8</v>
      </c>
      <c r="E12" s="154">
        <v>25000</v>
      </c>
      <c r="F12" s="154">
        <v>10000</v>
      </c>
      <c r="G12" s="154">
        <v>15000</v>
      </c>
      <c r="H12" s="192">
        <v>32000</v>
      </c>
      <c r="I12" s="193">
        <v>32000</v>
      </c>
    </row>
    <row r="13" spans="1:9" ht="15" customHeight="1">
      <c r="A13" s="26">
        <v>242</v>
      </c>
      <c r="B13" s="2" t="s">
        <v>10</v>
      </c>
      <c r="C13" s="81"/>
      <c r="D13" s="81"/>
      <c r="E13" s="154"/>
      <c r="F13" s="157"/>
      <c r="G13" s="154"/>
      <c r="H13" s="192"/>
      <c r="I13" s="193"/>
    </row>
    <row r="14" spans="1:9" ht="15" customHeight="1" thickBot="1">
      <c r="A14" s="28">
        <v>292.291</v>
      </c>
      <c r="B14" s="4" t="s">
        <v>11</v>
      </c>
      <c r="C14" s="83">
        <v>6708.91</v>
      </c>
      <c r="D14" s="83">
        <v>8117.13</v>
      </c>
      <c r="E14" s="154">
        <v>10000</v>
      </c>
      <c r="F14" s="158">
        <v>16944</v>
      </c>
      <c r="G14" s="154">
        <v>15000</v>
      </c>
      <c r="H14" s="194">
        <v>10000</v>
      </c>
      <c r="I14" s="195">
        <v>10000</v>
      </c>
    </row>
    <row r="15" spans="1:9" ht="15" customHeight="1" thickBot="1">
      <c r="A15" s="6"/>
      <c r="B15" s="7" t="s">
        <v>12</v>
      </c>
      <c r="C15" s="82">
        <f aca="true" t="shared" si="1" ref="C15:I15">SUM(C7:C14)</f>
        <v>233712.21999999997</v>
      </c>
      <c r="D15" s="82">
        <f t="shared" si="1"/>
        <v>215555.13999999998</v>
      </c>
      <c r="E15" s="82">
        <f t="shared" si="1"/>
        <v>176500</v>
      </c>
      <c r="F15" s="156">
        <f>SUM(F7:F14)</f>
        <v>197786</v>
      </c>
      <c r="G15" s="162">
        <f t="shared" si="1"/>
        <v>274000</v>
      </c>
      <c r="H15" s="196">
        <f t="shared" si="1"/>
        <v>297000</v>
      </c>
      <c r="I15" s="197">
        <f t="shared" si="1"/>
        <v>297000</v>
      </c>
    </row>
    <row r="16" spans="1:9" ht="15" customHeight="1">
      <c r="A16" s="24">
        <v>311</v>
      </c>
      <c r="B16" s="3" t="s">
        <v>16</v>
      </c>
      <c r="C16" s="80">
        <v>8500</v>
      </c>
      <c r="D16" s="80">
        <v>7000</v>
      </c>
      <c r="E16" s="154"/>
      <c r="F16" s="157">
        <v>1433</v>
      </c>
      <c r="G16" s="154"/>
      <c r="H16" s="192"/>
      <c r="I16" s="198"/>
    </row>
    <row r="17" spans="1:9" ht="15" customHeight="1">
      <c r="A17" s="26">
        <v>312</v>
      </c>
      <c r="B17" s="2" t="s">
        <v>13</v>
      </c>
      <c r="C17" s="81">
        <v>746769</v>
      </c>
      <c r="D17" s="81">
        <v>912440</v>
      </c>
      <c r="E17" s="154">
        <v>858600</v>
      </c>
      <c r="F17" s="146">
        <v>1010883</v>
      </c>
      <c r="G17" s="157">
        <v>1091000</v>
      </c>
      <c r="H17" s="192">
        <v>1100000</v>
      </c>
      <c r="I17" s="193">
        <v>1100000</v>
      </c>
    </row>
    <row r="18" spans="1:9" ht="15" customHeight="1">
      <c r="A18" s="26">
        <v>312</v>
      </c>
      <c r="B18" s="2" t="s">
        <v>120</v>
      </c>
      <c r="C18" s="81">
        <v>62494.3</v>
      </c>
      <c r="D18" s="81">
        <v>83694.18</v>
      </c>
      <c r="E18" s="154">
        <v>124600</v>
      </c>
      <c r="F18" s="154">
        <v>144080</v>
      </c>
      <c r="G18" s="154">
        <v>16105</v>
      </c>
      <c r="H18" s="192">
        <v>20000</v>
      </c>
      <c r="I18" s="193">
        <v>20000</v>
      </c>
    </row>
    <row r="19" spans="1:9" ht="15" customHeight="1">
      <c r="A19" s="76">
        <v>312</v>
      </c>
      <c r="B19" s="2" t="s">
        <v>159</v>
      </c>
      <c r="C19" s="81">
        <v>5054.28</v>
      </c>
      <c r="D19" s="81">
        <v>13470.5</v>
      </c>
      <c r="E19" s="81">
        <v>7294</v>
      </c>
      <c r="F19" s="81">
        <v>7294</v>
      </c>
      <c r="G19" s="81">
        <v>10000</v>
      </c>
      <c r="H19" s="193">
        <v>5400</v>
      </c>
      <c r="I19" s="193">
        <v>5400</v>
      </c>
    </row>
    <row r="20" spans="1:9" ht="15" customHeight="1" thickBot="1">
      <c r="A20" s="74">
        <v>312</v>
      </c>
      <c r="B20" s="75" t="s">
        <v>175</v>
      </c>
      <c r="C20" s="84">
        <v>156437</v>
      </c>
      <c r="D20" s="84">
        <v>10846.2</v>
      </c>
      <c r="E20" s="154"/>
      <c r="F20" s="158">
        <v>4500</v>
      </c>
      <c r="G20" s="154"/>
      <c r="H20" s="194"/>
      <c r="I20" s="199"/>
    </row>
    <row r="21" spans="1:9" ht="15" customHeight="1" thickBot="1">
      <c r="A21" s="6"/>
      <c r="B21" s="7" t="s">
        <v>14</v>
      </c>
      <c r="C21" s="82">
        <f aca="true" t="shared" si="2" ref="C21:I21">SUM(C16:C20)</f>
        <v>979254.5800000001</v>
      </c>
      <c r="D21" s="82">
        <f t="shared" si="2"/>
        <v>1027450.8799999999</v>
      </c>
      <c r="E21" s="82">
        <f t="shared" si="2"/>
        <v>990494</v>
      </c>
      <c r="F21" s="156">
        <f t="shared" si="2"/>
        <v>1168190</v>
      </c>
      <c r="G21" s="162">
        <f t="shared" si="2"/>
        <v>1117105</v>
      </c>
      <c r="H21" s="196">
        <f t="shared" si="2"/>
        <v>1125400</v>
      </c>
      <c r="I21" s="197">
        <f t="shared" si="2"/>
        <v>1125400</v>
      </c>
    </row>
    <row r="22" spans="1:9" ht="15" customHeight="1">
      <c r="A22" s="351"/>
      <c r="B22" s="352" t="s">
        <v>15</v>
      </c>
      <c r="C22" s="353">
        <f>C6+C15+C21</f>
        <v>3441061.91</v>
      </c>
      <c r="D22" s="353">
        <f aca="true" t="shared" si="3" ref="D22:I22">SUM(D6+D15+D21)</f>
        <v>3707832.4899999998</v>
      </c>
      <c r="E22" s="353">
        <f t="shared" si="3"/>
        <v>3574994</v>
      </c>
      <c r="F22" s="354">
        <f t="shared" si="3"/>
        <v>3934421</v>
      </c>
      <c r="G22" s="355">
        <f t="shared" si="3"/>
        <v>4290605</v>
      </c>
      <c r="H22" s="356">
        <f t="shared" si="3"/>
        <v>4383400</v>
      </c>
      <c r="I22" s="357">
        <f t="shared" si="3"/>
        <v>4532400</v>
      </c>
    </row>
    <row r="23" spans="1:9" ht="15" customHeight="1">
      <c r="A23" s="364">
        <v>233</v>
      </c>
      <c r="B23" s="365" t="s">
        <v>176</v>
      </c>
      <c r="C23" s="362"/>
      <c r="D23" s="362"/>
      <c r="E23" s="362"/>
      <c r="F23" s="362">
        <v>7740</v>
      </c>
      <c r="G23" s="362"/>
      <c r="H23" s="363"/>
      <c r="I23" s="363"/>
    </row>
    <row r="24" spans="1:9" ht="15" customHeight="1" thickBot="1">
      <c r="A24" s="358">
        <v>320</v>
      </c>
      <c r="B24" s="359" t="s">
        <v>17</v>
      </c>
      <c r="C24" s="360">
        <v>419900</v>
      </c>
      <c r="D24" s="360">
        <v>442982.31</v>
      </c>
      <c r="E24" s="360"/>
      <c r="F24" s="160">
        <v>336330</v>
      </c>
      <c r="G24" s="160">
        <v>2850000</v>
      </c>
      <c r="H24" s="200"/>
      <c r="I24" s="361"/>
    </row>
    <row r="25" spans="1:9" ht="15" customHeight="1" thickBot="1">
      <c r="A25" s="16"/>
      <c r="B25" s="31" t="s">
        <v>1</v>
      </c>
      <c r="C25" s="85">
        <f aca="true" t="shared" si="4" ref="C25:I25">SUM(C24:C24)</f>
        <v>419900</v>
      </c>
      <c r="D25" s="85">
        <f t="shared" si="4"/>
        <v>442982.31</v>
      </c>
      <c r="E25" s="85">
        <f t="shared" si="4"/>
        <v>0</v>
      </c>
      <c r="F25" s="159">
        <f t="shared" si="4"/>
        <v>336330</v>
      </c>
      <c r="G25" s="159">
        <f t="shared" si="4"/>
        <v>2850000</v>
      </c>
      <c r="H25" s="212">
        <f t="shared" si="4"/>
        <v>0</v>
      </c>
      <c r="I25" s="213">
        <f t="shared" si="4"/>
        <v>0</v>
      </c>
    </row>
    <row r="26" spans="1:9" ht="15" customHeight="1">
      <c r="A26" s="208">
        <v>453</v>
      </c>
      <c r="B26" s="209" t="s">
        <v>127</v>
      </c>
      <c r="C26" s="80">
        <v>14030.06</v>
      </c>
      <c r="D26" s="80">
        <v>85901.49</v>
      </c>
      <c r="E26" s="210">
        <v>7000</v>
      </c>
      <c r="F26" s="80">
        <v>60766</v>
      </c>
      <c r="G26" s="210" t="s">
        <v>81</v>
      </c>
      <c r="H26" s="211"/>
      <c r="I26" s="211"/>
    </row>
    <row r="27" spans="1:9" ht="15" customHeight="1">
      <c r="A27" s="208">
        <v>454</v>
      </c>
      <c r="B27" s="209" t="s">
        <v>167</v>
      </c>
      <c r="C27" s="80"/>
      <c r="D27" s="80"/>
      <c r="E27" s="210">
        <v>490000</v>
      </c>
      <c r="F27" s="80">
        <v>15600</v>
      </c>
      <c r="G27" s="210">
        <v>490000</v>
      </c>
      <c r="H27" s="211"/>
      <c r="I27" s="211"/>
    </row>
    <row r="28" spans="1:9" ht="15" customHeight="1">
      <c r="A28" s="184">
        <v>454</v>
      </c>
      <c r="B28" s="5" t="s">
        <v>195</v>
      </c>
      <c r="C28" s="185">
        <v>225336.32</v>
      </c>
      <c r="D28" s="185">
        <v>158980.99</v>
      </c>
      <c r="E28" s="109">
        <v>398568</v>
      </c>
      <c r="F28" s="109">
        <v>435000</v>
      </c>
      <c r="G28" s="109">
        <v>530000</v>
      </c>
      <c r="H28" s="201"/>
      <c r="I28" s="201"/>
    </row>
    <row r="29" spans="1:9" ht="15" customHeight="1">
      <c r="A29" s="184">
        <v>456</v>
      </c>
      <c r="B29" s="5" t="s">
        <v>145</v>
      </c>
      <c r="C29" s="185">
        <v>4</v>
      </c>
      <c r="D29" s="185">
        <v>12046</v>
      </c>
      <c r="E29" s="185">
        <v>40</v>
      </c>
      <c r="F29" s="185">
        <v>2040</v>
      </c>
      <c r="G29" s="185">
        <v>50</v>
      </c>
      <c r="H29" s="201">
        <v>50</v>
      </c>
      <c r="I29" s="201">
        <v>50</v>
      </c>
    </row>
    <row r="30" spans="1:9" ht="15" customHeight="1" thickBot="1">
      <c r="A30" s="214">
        <v>513</v>
      </c>
      <c r="B30" s="215" t="s">
        <v>194</v>
      </c>
      <c r="C30" s="216">
        <v>83788.78</v>
      </c>
      <c r="D30" s="216">
        <v>105511</v>
      </c>
      <c r="E30" s="216"/>
      <c r="F30" s="216"/>
      <c r="G30" s="216">
        <v>600000</v>
      </c>
      <c r="H30" s="217"/>
      <c r="I30" s="217"/>
    </row>
    <row r="31" spans="1:9" ht="15" customHeight="1" thickBot="1">
      <c r="A31" s="30"/>
      <c r="B31" s="31" t="s">
        <v>2</v>
      </c>
      <c r="C31" s="85">
        <f>SUM(C26:C30)</f>
        <v>323159.16000000003</v>
      </c>
      <c r="D31" s="85">
        <f>SUM(D26:D30)</f>
        <v>362439.48</v>
      </c>
      <c r="E31" s="85">
        <f>SUM(E26:E30)</f>
        <v>895608</v>
      </c>
      <c r="F31" s="159">
        <f>SUM(F26:F30)</f>
        <v>513406</v>
      </c>
      <c r="G31" s="159">
        <f>SUM(G26:G30)</f>
        <v>1620050</v>
      </c>
      <c r="H31" s="212">
        <f>SUM(H29)</f>
        <v>50</v>
      </c>
      <c r="I31" s="213">
        <f>SUM(I29)</f>
        <v>50</v>
      </c>
    </row>
    <row r="32" spans="1:9" ht="16.5" thickBot="1">
      <c r="A32" s="16"/>
      <c r="B32" s="32" t="s">
        <v>3</v>
      </c>
      <c r="C32" s="86">
        <f>C22+C25+C31</f>
        <v>4184121.0700000003</v>
      </c>
      <c r="D32" s="87">
        <f aca="true" t="shared" si="5" ref="D32:I32">SUM(D22+D25+D31)</f>
        <v>4513254.279999999</v>
      </c>
      <c r="E32" s="155">
        <f t="shared" si="5"/>
        <v>4470602</v>
      </c>
      <c r="F32" s="161">
        <f t="shared" si="5"/>
        <v>4784157</v>
      </c>
      <c r="G32" s="155">
        <f t="shared" si="5"/>
        <v>8760655</v>
      </c>
      <c r="H32" s="202">
        <f t="shared" si="5"/>
        <v>4383450</v>
      </c>
      <c r="I32" s="203">
        <f t="shared" si="5"/>
        <v>4532450</v>
      </c>
    </row>
    <row r="34" ht="12.75">
      <c r="C34" s="66"/>
    </row>
  </sheetData>
  <sheetProtection/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52">
      <selection activeCell="N75" sqref="N75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1.57421875" style="0" customWidth="1"/>
    <col min="6" max="6" width="12.00390625" style="0" customWidth="1"/>
    <col min="7" max="7" width="12.28125" style="20" customWidth="1"/>
    <col min="8" max="8" width="11.8515625" style="20" customWidth="1"/>
    <col min="9" max="9" width="12.28125" style="20" customWidth="1"/>
    <col min="10" max="10" width="12.7109375" style="229" customWidth="1"/>
    <col min="11" max="11" width="12.28125" style="20" customWidth="1"/>
    <col min="12" max="12" width="12.7109375" style="0" customWidth="1"/>
  </cols>
  <sheetData>
    <row r="1" spans="1:4" ht="17.25" customHeight="1" thickBot="1">
      <c r="A1" s="21" t="s">
        <v>133</v>
      </c>
      <c r="D1" s="20"/>
    </row>
    <row r="2" spans="1:4" ht="11.25" customHeight="1" hidden="1" thickBot="1">
      <c r="A2" s="21"/>
      <c r="D2" s="20"/>
    </row>
    <row r="3" spans="1:12" ht="19.5" customHeight="1" thickBot="1">
      <c r="A3" s="389" t="s">
        <v>27</v>
      </c>
      <c r="B3" s="390"/>
      <c r="C3" s="390"/>
      <c r="D3" s="390"/>
      <c r="E3" s="391"/>
      <c r="F3" s="395" t="s">
        <v>19</v>
      </c>
      <c r="G3" s="396"/>
      <c r="H3" s="396"/>
      <c r="I3" s="396"/>
      <c r="J3" s="397"/>
      <c r="K3" s="397"/>
      <c r="L3" s="398"/>
    </row>
    <row r="4" spans="1:12" ht="27" customHeight="1" thickBot="1">
      <c r="A4" s="392"/>
      <c r="B4" s="393"/>
      <c r="C4" s="393"/>
      <c r="D4" s="393"/>
      <c r="E4" s="394"/>
      <c r="F4" s="380" t="s">
        <v>173</v>
      </c>
      <c r="G4" s="380" t="s">
        <v>170</v>
      </c>
      <c r="H4" s="65" t="s">
        <v>138</v>
      </c>
      <c r="I4" s="65" t="s">
        <v>171</v>
      </c>
      <c r="J4" s="244" t="s">
        <v>150</v>
      </c>
      <c r="K4" s="245" t="s">
        <v>169</v>
      </c>
      <c r="L4" s="246" t="s">
        <v>174</v>
      </c>
    </row>
    <row r="5" spans="1:12" ht="26.25" thickBot="1">
      <c r="A5" s="9" t="s">
        <v>20</v>
      </c>
      <c r="B5" s="8"/>
      <c r="C5" s="8"/>
      <c r="D5" s="8"/>
      <c r="E5" s="17" t="s">
        <v>18</v>
      </c>
      <c r="F5" s="124">
        <f>F6+F12+F14+F17</f>
        <v>313493.31999999995</v>
      </c>
      <c r="G5" s="88">
        <f>G6+G12+G14+G17</f>
        <v>371266.38999999996</v>
      </c>
      <c r="H5" s="88">
        <f>SUM(H6+H12+H14+H17)</f>
        <v>581550</v>
      </c>
      <c r="I5" s="88">
        <f>SUM(I17+I14+I12+I6)</f>
        <v>620549</v>
      </c>
      <c r="J5" s="88">
        <f>SUM(J6+J12+J14+J17)</f>
        <v>641137</v>
      </c>
      <c r="K5" s="164">
        <f>SUM(K17+K14+K12+K6)</f>
        <v>628590</v>
      </c>
      <c r="L5" s="165">
        <f>SUM(L6+L12+L14+L17)</f>
        <v>630590</v>
      </c>
    </row>
    <row r="6" spans="1:12" ht="12.75">
      <c r="A6" s="33" t="s">
        <v>20</v>
      </c>
      <c r="B6" s="25" t="s">
        <v>20</v>
      </c>
      <c r="C6" s="25"/>
      <c r="D6" s="79" t="s">
        <v>111</v>
      </c>
      <c r="E6" s="34" t="s">
        <v>49</v>
      </c>
      <c r="F6" s="310">
        <f aca="true" t="shared" si="0" ref="F6:L6">SUM(F7:F11)</f>
        <v>298001.32999999996</v>
      </c>
      <c r="G6" s="311">
        <f t="shared" si="0"/>
        <v>353362.45999999996</v>
      </c>
      <c r="H6" s="311">
        <f t="shared" si="0"/>
        <v>546350</v>
      </c>
      <c r="I6" s="311">
        <f t="shared" si="0"/>
        <v>582849</v>
      </c>
      <c r="J6" s="312">
        <f t="shared" si="0"/>
        <v>601437</v>
      </c>
      <c r="K6" s="251">
        <f t="shared" si="0"/>
        <v>587600</v>
      </c>
      <c r="L6" s="252">
        <f t="shared" si="0"/>
        <v>587600</v>
      </c>
    </row>
    <row r="7" spans="1:12" ht="12.75">
      <c r="A7" s="35"/>
      <c r="B7" s="27"/>
      <c r="C7" s="27"/>
      <c r="D7" s="78"/>
      <c r="E7" s="36" t="s">
        <v>84</v>
      </c>
      <c r="F7" s="89">
        <v>169860.65</v>
      </c>
      <c r="G7" s="89">
        <v>203797.33</v>
      </c>
      <c r="H7" s="236">
        <v>285000</v>
      </c>
      <c r="I7" s="89">
        <v>293000</v>
      </c>
      <c r="J7" s="236">
        <v>303000</v>
      </c>
      <c r="K7" s="120">
        <v>305000</v>
      </c>
      <c r="L7" s="313">
        <v>305000</v>
      </c>
    </row>
    <row r="8" spans="1:12" ht="12.75">
      <c r="A8" s="35"/>
      <c r="B8" s="27"/>
      <c r="C8" s="27"/>
      <c r="D8" s="27"/>
      <c r="E8" s="36" t="s">
        <v>88</v>
      </c>
      <c r="F8" s="89">
        <v>63010.78</v>
      </c>
      <c r="G8" s="89">
        <v>74715.99</v>
      </c>
      <c r="H8" s="120">
        <v>120000</v>
      </c>
      <c r="I8" s="89">
        <v>122500</v>
      </c>
      <c r="J8" s="120">
        <v>125000</v>
      </c>
      <c r="K8" s="120">
        <v>126000</v>
      </c>
      <c r="L8" s="313">
        <v>126000</v>
      </c>
    </row>
    <row r="9" spans="1:12" ht="12.75">
      <c r="A9" s="35"/>
      <c r="B9" s="27"/>
      <c r="C9" s="27"/>
      <c r="D9" s="27"/>
      <c r="E9" s="37" t="s">
        <v>89</v>
      </c>
      <c r="F9" s="90">
        <v>62058.68</v>
      </c>
      <c r="G9" s="90">
        <v>71380.66</v>
      </c>
      <c r="H9" s="120">
        <v>135000</v>
      </c>
      <c r="I9" s="90">
        <v>160999</v>
      </c>
      <c r="J9" s="120">
        <v>165000</v>
      </c>
      <c r="K9" s="121">
        <v>150000</v>
      </c>
      <c r="L9" s="314">
        <v>150000</v>
      </c>
    </row>
    <row r="10" spans="1:12" ht="12.75">
      <c r="A10" s="35"/>
      <c r="B10" s="27"/>
      <c r="C10" s="27"/>
      <c r="D10" s="27"/>
      <c r="E10" s="72" t="s">
        <v>134</v>
      </c>
      <c r="F10" s="90">
        <v>4.97</v>
      </c>
      <c r="G10" s="90">
        <v>46.3</v>
      </c>
      <c r="H10" s="120">
        <v>350</v>
      </c>
      <c r="I10" s="90">
        <v>350</v>
      </c>
      <c r="J10" s="120">
        <v>437</v>
      </c>
      <c r="K10" s="121">
        <v>600</v>
      </c>
      <c r="L10" s="314">
        <v>600</v>
      </c>
    </row>
    <row r="11" spans="1:12" ht="12.75">
      <c r="A11" s="35"/>
      <c r="B11" s="27"/>
      <c r="C11" s="27"/>
      <c r="D11" s="39" t="s">
        <v>53</v>
      </c>
      <c r="E11" s="37" t="s">
        <v>101</v>
      </c>
      <c r="F11" s="90">
        <v>3066.25</v>
      </c>
      <c r="G11" s="90">
        <v>3422.18</v>
      </c>
      <c r="H11" s="120">
        <v>6000</v>
      </c>
      <c r="I11" s="90">
        <v>6000</v>
      </c>
      <c r="J11" s="120">
        <v>8000</v>
      </c>
      <c r="K11" s="121">
        <v>6000</v>
      </c>
      <c r="L11" s="314">
        <v>6000</v>
      </c>
    </row>
    <row r="12" spans="1:12" ht="12.75">
      <c r="A12" s="35" t="s">
        <v>20</v>
      </c>
      <c r="B12" s="27" t="s">
        <v>21</v>
      </c>
      <c r="C12" s="27"/>
      <c r="D12" s="79" t="s">
        <v>111</v>
      </c>
      <c r="E12" s="38" t="s">
        <v>50</v>
      </c>
      <c r="F12" s="91">
        <f aca="true" t="shared" si="1" ref="F12:L12">SUM(F13)</f>
        <v>2614</v>
      </c>
      <c r="G12" s="91">
        <f t="shared" si="1"/>
        <v>3210.92</v>
      </c>
      <c r="H12" s="91">
        <f t="shared" si="1"/>
        <v>6000</v>
      </c>
      <c r="I12" s="91">
        <f t="shared" si="1"/>
        <v>6000</v>
      </c>
      <c r="J12" s="232">
        <f t="shared" si="1"/>
        <v>6000</v>
      </c>
      <c r="K12" s="151">
        <f t="shared" si="1"/>
        <v>5000</v>
      </c>
      <c r="L12" s="315">
        <f t="shared" si="1"/>
        <v>5000</v>
      </c>
    </row>
    <row r="13" spans="1:12" ht="12.75">
      <c r="A13" s="35"/>
      <c r="B13" s="27"/>
      <c r="C13" s="27"/>
      <c r="D13" s="79" t="s">
        <v>111</v>
      </c>
      <c r="E13" s="37" t="s">
        <v>92</v>
      </c>
      <c r="F13" s="90">
        <v>2614</v>
      </c>
      <c r="G13" s="90">
        <v>3210.92</v>
      </c>
      <c r="H13" s="120">
        <v>6000</v>
      </c>
      <c r="I13" s="90">
        <v>6000</v>
      </c>
      <c r="J13" s="120">
        <v>6000</v>
      </c>
      <c r="K13" s="121">
        <v>5000</v>
      </c>
      <c r="L13" s="173">
        <v>5000</v>
      </c>
    </row>
    <row r="14" spans="1:12" ht="12.75">
      <c r="A14" s="35" t="s">
        <v>20</v>
      </c>
      <c r="B14" s="27" t="s">
        <v>22</v>
      </c>
      <c r="C14" s="27"/>
      <c r="D14" s="79" t="s">
        <v>111</v>
      </c>
      <c r="E14" s="38" t="s">
        <v>51</v>
      </c>
      <c r="F14" s="91">
        <f>SUM(F15:F16)</f>
        <v>11949.470000000001</v>
      </c>
      <c r="G14" s="91">
        <f aca="true" t="shared" si="2" ref="G14:L14">SUM(G15:G16)</f>
        <v>13513.64</v>
      </c>
      <c r="H14" s="91">
        <f t="shared" si="2"/>
        <v>24500</v>
      </c>
      <c r="I14" s="91">
        <f t="shared" si="2"/>
        <v>27000</v>
      </c>
      <c r="J14" s="232">
        <f t="shared" si="2"/>
        <v>29000</v>
      </c>
      <c r="K14" s="151">
        <f t="shared" si="2"/>
        <v>31000</v>
      </c>
      <c r="L14" s="315">
        <f t="shared" si="2"/>
        <v>33000</v>
      </c>
    </row>
    <row r="15" spans="1:12" ht="12.75">
      <c r="A15" s="35"/>
      <c r="B15" s="27"/>
      <c r="C15" s="27"/>
      <c r="D15" s="25"/>
      <c r="E15" s="36" t="s">
        <v>90</v>
      </c>
      <c r="F15" s="92">
        <v>10537.59</v>
      </c>
      <c r="G15" s="92">
        <v>12757.08</v>
      </c>
      <c r="H15" s="120">
        <v>22000</v>
      </c>
      <c r="I15" s="92">
        <v>24500</v>
      </c>
      <c r="J15" s="120">
        <v>26000</v>
      </c>
      <c r="K15" s="152">
        <v>28000</v>
      </c>
      <c r="L15" s="173">
        <v>30000</v>
      </c>
    </row>
    <row r="16" spans="1:12" ht="12.75">
      <c r="A16" s="35"/>
      <c r="B16" s="27"/>
      <c r="C16" s="27"/>
      <c r="D16" s="39" t="s">
        <v>54</v>
      </c>
      <c r="E16" s="36" t="s">
        <v>91</v>
      </c>
      <c r="F16" s="92">
        <v>1411.88</v>
      </c>
      <c r="G16" s="92">
        <v>756.56</v>
      </c>
      <c r="H16" s="120">
        <v>2500</v>
      </c>
      <c r="I16" s="92">
        <v>2500</v>
      </c>
      <c r="J16" s="120">
        <v>3000</v>
      </c>
      <c r="K16" s="152">
        <v>3000</v>
      </c>
      <c r="L16" s="173">
        <v>3000</v>
      </c>
    </row>
    <row r="17" spans="1:12" ht="12.75">
      <c r="A17" s="35" t="s">
        <v>20</v>
      </c>
      <c r="B17" s="27" t="s">
        <v>23</v>
      </c>
      <c r="C17" s="27"/>
      <c r="D17" s="27"/>
      <c r="E17" s="38" t="s">
        <v>52</v>
      </c>
      <c r="F17" s="91">
        <f>SUM(F18:F20)</f>
        <v>928.52</v>
      </c>
      <c r="G17" s="91">
        <f aca="true" t="shared" si="3" ref="G17:L17">SUM(G18:G20)</f>
        <v>1179.37</v>
      </c>
      <c r="H17" s="91">
        <f t="shared" si="3"/>
        <v>4700</v>
      </c>
      <c r="I17" s="91">
        <f t="shared" si="3"/>
        <v>4700</v>
      </c>
      <c r="J17" s="232">
        <f t="shared" si="3"/>
        <v>4700</v>
      </c>
      <c r="K17" s="151">
        <f t="shared" si="3"/>
        <v>4990</v>
      </c>
      <c r="L17" s="315">
        <f t="shared" si="3"/>
        <v>4990</v>
      </c>
    </row>
    <row r="18" spans="1:12" ht="12.75">
      <c r="A18" s="35"/>
      <c r="B18" s="27"/>
      <c r="C18" s="27"/>
      <c r="D18" s="79" t="s">
        <v>111</v>
      </c>
      <c r="E18" s="37" t="s">
        <v>89</v>
      </c>
      <c r="F18" s="90">
        <v>239.48</v>
      </c>
      <c r="G18" s="90">
        <v>815.18</v>
      </c>
      <c r="H18" s="120">
        <v>2500</v>
      </c>
      <c r="I18" s="90">
        <v>2500</v>
      </c>
      <c r="J18" s="120">
        <v>2500</v>
      </c>
      <c r="K18" s="121">
        <v>3000</v>
      </c>
      <c r="L18" s="173">
        <v>3000</v>
      </c>
    </row>
    <row r="19" spans="1:12" ht="12.75">
      <c r="A19" s="35"/>
      <c r="B19" s="27"/>
      <c r="C19" s="27"/>
      <c r="D19" s="39" t="s">
        <v>29</v>
      </c>
      <c r="E19" s="37" t="s">
        <v>96</v>
      </c>
      <c r="F19" s="90">
        <v>178.34</v>
      </c>
      <c r="G19" s="90">
        <v>94.19</v>
      </c>
      <c r="H19" s="120">
        <v>400</v>
      </c>
      <c r="I19" s="93">
        <v>400</v>
      </c>
      <c r="J19" s="120">
        <v>400</v>
      </c>
      <c r="K19" s="121">
        <v>490</v>
      </c>
      <c r="L19" s="173">
        <v>490</v>
      </c>
    </row>
    <row r="20" spans="1:12" ht="13.5" thickBot="1">
      <c r="A20" s="35"/>
      <c r="B20" s="27"/>
      <c r="C20" s="27"/>
      <c r="D20" s="39" t="s">
        <v>29</v>
      </c>
      <c r="E20" s="378" t="s">
        <v>89</v>
      </c>
      <c r="F20" s="316">
        <v>510.7</v>
      </c>
      <c r="G20" s="316">
        <v>270</v>
      </c>
      <c r="H20" s="317">
        <v>1800</v>
      </c>
      <c r="I20" s="316">
        <v>1800</v>
      </c>
      <c r="J20" s="317">
        <v>1800</v>
      </c>
      <c r="K20" s="318">
        <v>1500</v>
      </c>
      <c r="L20" s="280">
        <v>1500</v>
      </c>
    </row>
    <row r="21" spans="1:12" ht="24" customHeight="1" thickBot="1" thickTop="1">
      <c r="A21" s="9" t="s">
        <v>21</v>
      </c>
      <c r="B21" s="10"/>
      <c r="C21" s="10"/>
      <c r="D21" s="10"/>
      <c r="E21" s="368" t="s">
        <v>32</v>
      </c>
      <c r="F21" s="125">
        <f>F22+F26+F29+F33+F35+F37</f>
        <v>55432.66</v>
      </c>
      <c r="G21" s="94">
        <f>G22+G26+G29+G33+G35+G37</f>
        <v>71695.66</v>
      </c>
      <c r="H21" s="94">
        <f>SUM(H37+H35+H33+H29+H26+H22)</f>
        <v>37244</v>
      </c>
      <c r="I21" s="94">
        <f>SUM(I37+I35+I33+I29+I26+I22)</f>
        <v>40094</v>
      </c>
      <c r="J21" s="94">
        <f>SUM(J22+J26+J29+J33+J35+J37)</f>
        <v>40950</v>
      </c>
      <c r="K21" s="140">
        <f>SUM(K37+K35+K33+K29+K26+K22)</f>
        <v>36586</v>
      </c>
      <c r="L21" s="166">
        <f>SUM(L22+L26+L29+L33+L35+L37)</f>
        <v>36600</v>
      </c>
    </row>
    <row r="22" spans="1:12" ht="12.75">
      <c r="A22" s="47" t="s">
        <v>21</v>
      </c>
      <c r="B22" s="48" t="s">
        <v>28</v>
      </c>
      <c r="C22" s="48"/>
      <c r="D22" s="260" t="s">
        <v>59</v>
      </c>
      <c r="E22" s="49" t="s">
        <v>55</v>
      </c>
      <c r="F22" s="300">
        <f aca="true" t="shared" si="4" ref="F22:L22">SUM(F23:F25)</f>
        <v>5120.46</v>
      </c>
      <c r="G22" s="301">
        <f t="shared" si="4"/>
        <v>7240.369999999999</v>
      </c>
      <c r="H22" s="301">
        <f t="shared" si="4"/>
        <v>6400</v>
      </c>
      <c r="I22" s="301">
        <f t="shared" si="4"/>
        <v>7287</v>
      </c>
      <c r="J22" s="302">
        <f t="shared" si="4"/>
        <v>7400</v>
      </c>
      <c r="K22" s="303">
        <f t="shared" si="4"/>
        <v>7400</v>
      </c>
      <c r="L22" s="304">
        <f t="shared" si="4"/>
        <v>7400</v>
      </c>
    </row>
    <row r="23" spans="1:12" ht="12.75">
      <c r="A23" s="41"/>
      <c r="B23" s="25"/>
      <c r="C23" s="25"/>
      <c r="D23" s="42"/>
      <c r="E23" s="57" t="s">
        <v>85</v>
      </c>
      <c r="F23" s="95">
        <v>3363.05</v>
      </c>
      <c r="G23" s="95">
        <v>4830.4</v>
      </c>
      <c r="H23" s="181">
        <v>4000</v>
      </c>
      <c r="I23" s="98">
        <v>4600</v>
      </c>
      <c r="J23" s="181">
        <v>4800</v>
      </c>
      <c r="K23" s="98">
        <v>4800</v>
      </c>
      <c r="L23" s="172">
        <v>4800</v>
      </c>
    </row>
    <row r="24" spans="1:12" ht="12.75">
      <c r="A24" s="41"/>
      <c r="B24" s="25"/>
      <c r="C24" s="25"/>
      <c r="D24" s="42"/>
      <c r="E24" s="57" t="s">
        <v>88</v>
      </c>
      <c r="F24" s="95">
        <v>1040.79</v>
      </c>
      <c r="G24" s="95">
        <v>1494.95</v>
      </c>
      <c r="H24" s="181">
        <v>1300</v>
      </c>
      <c r="I24" s="98">
        <v>1420</v>
      </c>
      <c r="J24" s="181">
        <v>1500</v>
      </c>
      <c r="K24" s="98">
        <v>1500</v>
      </c>
      <c r="L24" s="172">
        <v>1500</v>
      </c>
    </row>
    <row r="25" spans="1:12" ht="12.75">
      <c r="A25" s="35"/>
      <c r="B25" s="27"/>
      <c r="C25" s="27"/>
      <c r="D25" s="39"/>
      <c r="E25" s="43" t="s">
        <v>89</v>
      </c>
      <c r="F25" s="96">
        <v>716.62</v>
      </c>
      <c r="G25" s="96">
        <v>915.02</v>
      </c>
      <c r="H25" s="147">
        <v>1100</v>
      </c>
      <c r="I25" s="96">
        <v>1267</v>
      </c>
      <c r="J25" s="147">
        <v>1100</v>
      </c>
      <c r="K25" s="96">
        <v>1100</v>
      </c>
      <c r="L25" s="277">
        <v>1100</v>
      </c>
    </row>
    <row r="26" spans="1:12" ht="12.75">
      <c r="A26" s="35" t="s">
        <v>21</v>
      </c>
      <c r="B26" s="27" t="s">
        <v>21</v>
      </c>
      <c r="C26" s="27"/>
      <c r="D26" s="42"/>
      <c r="E26" s="59" t="s">
        <v>131</v>
      </c>
      <c r="F26" s="305">
        <f>SUM(F27:F28)</f>
        <v>1959.47</v>
      </c>
      <c r="G26" s="97">
        <f>SUM(G27:G28)</f>
        <v>2111.98</v>
      </c>
      <c r="H26" s="97">
        <f>SUM(H27:H28)</f>
        <v>2200</v>
      </c>
      <c r="I26" s="97">
        <f>SUM(I27)</f>
        <v>2095</v>
      </c>
      <c r="J26" s="233">
        <f>SUM(J27)</f>
        <v>2200</v>
      </c>
      <c r="K26" s="168">
        <f>SUM(K27)</f>
        <v>2200</v>
      </c>
      <c r="L26" s="174">
        <f>SUM(L27)</f>
        <v>2200</v>
      </c>
    </row>
    <row r="27" spans="1:12" ht="12.75">
      <c r="A27" s="35"/>
      <c r="B27" s="27"/>
      <c r="C27" s="27"/>
      <c r="D27" s="79" t="s">
        <v>111</v>
      </c>
      <c r="E27" s="58" t="s">
        <v>86</v>
      </c>
      <c r="F27" s="98">
        <v>1959.47</v>
      </c>
      <c r="G27" s="98">
        <v>2111.98</v>
      </c>
      <c r="H27" s="181">
        <v>2200</v>
      </c>
      <c r="I27" s="98">
        <v>2095</v>
      </c>
      <c r="J27" s="181">
        <v>2200</v>
      </c>
      <c r="K27" s="167">
        <v>2200</v>
      </c>
      <c r="L27" s="172">
        <v>2200</v>
      </c>
    </row>
    <row r="28" spans="1:12" ht="12.75">
      <c r="A28" s="35"/>
      <c r="B28" s="27"/>
      <c r="C28" s="27"/>
      <c r="D28" s="39"/>
      <c r="E28" s="58" t="s">
        <v>89</v>
      </c>
      <c r="F28" s="306"/>
      <c r="G28" s="98"/>
      <c r="H28" s="98"/>
      <c r="I28" s="98">
        <v>0</v>
      </c>
      <c r="J28" s="181"/>
      <c r="K28" s="167"/>
      <c r="L28" s="172"/>
    </row>
    <row r="29" spans="1:12" ht="12.75">
      <c r="A29" s="35" t="s">
        <v>21</v>
      </c>
      <c r="B29" s="27" t="s">
        <v>22</v>
      </c>
      <c r="C29" s="27"/>
      <c r="D29" s="39"/>
      <c r="E29" s="44" t="s">
        <v>56</v>
      </c>
      <c r="F29" s="307">
        <f>SUM(F30:F32)</f>
        <v>39325.61</v>
      </c>
      <c r="G29" s="99">
        <f aca="true" t="shared" si="5" ref="G29:L29">SUM(G30:G32)</f>
        <v>40830.92</v>
      </c>
      <c r="H29" s="99">
        <f t="shared" si="5"/>
        <v>6350</v>
      </c>
      <c r="I29" s="99">
        <f t="shared" si="5"/>
        <v>6350</v>
      </c>
      <c r="J29" s="233">
        <f t="shared" si="5"/>
        <v>6350</v>
      </c>
      <c r="K29" s="101">
        <f t="shared" si="5"/>
        <v>6586</v>
      </c>
      <c r="L29" s="174">
        <f t="shared" si="5"/>
        <v>6600</v>
      </c>
    </row>
    <row r="30" spans="1:12" ht="12.75">
      <c r="A30" s="35"/>
      <c r="B30" s="27"/>
      <c r="C30" s="27"/>
      <c r="D30" s="39"/>
      <c r="E30" s="73" t="s">
        <v>87</v>
      </c>
      <c r="F30" s="181">
        <v>338.3</v>
      </c>
      <c r="G30" s="181">
        <v>388.16</v>
      </c>
      <c r="H30" s="181">
        <v>350</v>
      </c>
      <c r="I30" s="181">
        <v>6350</v>
      </c>
      <c r="J30" s="181">
        <v>350</v>
      </c>
      <c r="K30" s="170">
        <v>386</v>
      </c>
      <c r="L30" s="308">
        <v>400</v>
      </c>
    </row>
    <row r="31" spans="1:12" ht="12.75">
      <c r="A31" s="35"/>
      <c r="B31" s="27"/>
      <c r="C31" s="27"/>
      <c r="D31" s="39" t="s">
        <v>30</v>
      </c>
      <c r="E31" s="58" t="s">
        <v>89</v>
      </c>
      <c r="F31" s="96">
        <v>4726.32</v>
      </c>
      <c r="G31" s="96">
        <v>5965.15</v>
      </c>
      <c r="H31" s="147">
        <v>6000</v>
      </c>
      <c r="I31" s="96">
        <v>0</v>
      </c>
      <c r="J31" s="147">
        <v>6000</v>
      </c>
      <c r="K31" s="100">
        <v>6200</v>
      </c>
      <c r="L31" s="173">
        <v>6200</v>
      </c>
    </row>
    <row r="32" spans="1:12" ht="12.75">
      <c r="A32" s="35"/>
      <c r="B32" s="27"/>
      <c r="C32" s="27"/>
      <c r="D32" s="42"/>
      <c r="E32" s="43" t="s">
        <v>92</v>
      </c>
      <c r="F32" s="100">
        <v>34260.99</v>
      </c>
      <c r="G32" s="100">
        <v>34477.61</v>
      </c>
      <c r="H32" s="147">
        <v>0</v>
      </c>
      <c r="I32" s="96" t="s">
        <v>81</v>
      </c>
      <c r="J32" s="147">
        <v>0</v>
      </c>
      <c r="K32" s="100">
        <v>0</v>
      </c>
      <c r="L32" s="173">
        <v>0</v>
      </c>
    </row>
    <row r="33" spans="1:12" ht="12.75">
      <c r="A33" s="35" t="s">
        <v>21</v>
      </c>
      <c r="B33" s="27" t="s">
        <v>23</v>
      </c>
      <c r="C33" s="27"/>
      <c r="D33" s="39" t="s">
        <v>33</v>
      </c>
      <c r="E33" s="44" t="s">
        <v>57</v>
      </c>
      <c r="F33" s="309">
        <f aca="true" t="shared" si="6" ref="F33:L33">SUM(F34)</f>
        <v>3316.08</v>
      </c>
      <c r="G33" s="101">
        <f t="shared" si="6"/>
        <v>9965.84</v>
      </c>
      <c r="H33" s="99">
        <f t="shared" si="6"/>
        <v>14000</v>
      </c>
      <c r="I33" s="99">
        <f t="shared" si="6"/>
        <v>14000</v>
      </c>
      <c r="J33" s="233">
        <f t="shared" si="6"/>
        <v>14000</v>
      </c>
      <c r="K33" s="101">
        <f t="shared" si="6"/>
        <v>14000</v>
      </c>
      <c r="L33" s="174">
        <f t="shared" si="6"/>
        <v>14000</v>
      </c>
    </row>
    <row r="34" spans="1:12" ht="12.75">
      <c r="A34" s="35"/>
      <c r="B34" s="27"/>
      <c r="C34" s="27"/>
      <c r="D34" s="39"/>
      <c r="E34" s="43" t="s">
        <v>90</v>
      </c>
      <c r="F34" s="100">
        <v>3316.08</v>
      </c>
      <c r="G34" s="100">
        <v>9965.84</v>
      </c>
      <c r="H34" s="147">
        <v>14000</v>
      </c>
      <c r="I34" s="96">
        <v>14000</v>
      </c>
      <c r="J34" s="147">
        <v>14000</v>
      </c>
      <c r="K34" s="100">
        <v>14000</v>
      </c>
      <c r="L34" s="173">
        <v>14000</v>
      </c>
    </row>
    <row r="35" spans="1:12" ht="12.75">
      <c r="A35" s="35" t="s">
        <v>21</v>
      </c>
      <c r="B35" s="27" t="s">
        <v>24</v>
      </c>
      <c r="C35" s="27"/>
      <c r="D35" s="79" t="s">
        <v>29</v>
      </c>
      <c r="E35" s="44" t="s">
        <v>58</v>
      </c>
      <c r="F35" s="309">
        <f>SUM(F36:F36)</f>
        <v>656.76</v>
      </c>
      <c r="G35" s="101">
        <f>SUM(G36:G36)</f>
        <v>358.08</v>
      </c>
      <c r="H35" s="101">
        <f>SUM(H36:H36)</f>
        <v>1000</v>
      </c>
      <c r="I35" s="101">
        <f>SUM(I36:I36)</f>
        <v>1000</v>
      </c>
      <c r="J35" s="224">
        <f>SUM(J36:J36)</f>
        <v>1000</v>
      </c>
      <c r="K35" s="101">
        <f>SUM(K36)</f>
        <v>1000</v>
      </c>
      <c r="L35" s="174">
        <f>SUM(L36)</f>
        <v>1000</v>
      </c>
    </row>
    <row r="36" spans="1:12" ht="12.75">
      <c r="A36" s="35"/>
      <c r="B36" s="27"/>
      <c r="C36" s="27"/>
      <c r="D36" s="39"/>
      <c r="E36" s="43" t="s">
        <v>89</v>
      </c>
      <c r="F36" s="100">
        <v>656.76</v>
      </c>
      <c r="G36" s="100">
        <v>358.08</v>
      </c>
      <c r="H36" s="147">
        <v>1000</v>
      </c>
      <c r="I36" s="96">
        <v>1000</v>
      </c>
      <c r="J36" s="147">
        <v>1000</v>
      </c>
      <c r="K36" s="100">
        <v>1000</v>
      </c>
      <c r="L36" s="173">
        <v>1000</v>
      </c>
    </row>
    <row r="37" spans="1:12" ht="12.75">
      <c r="A37" s="35" t="s">
        <v>21</v>
      </c>
      <c r="B37" s="27" t="s">
        <v>25</v>
      </c>
      <c r="C37" s="27"/>
      <c r="D37" s="39" t="s">
        <v>30</v>
      </c>
      <c r="E37" s="44" t="s">
        <v>83</v>
      </c>
      <c r="F37" s="309">
        <f aca="true" t="shared" si="7" ref="F37:L37">SUM(F38:F40)</f>
        <v>5054.28</v>
      </c>
      <c r="G37" s="101">
        <f t="shared" si="7"/>
        <v>11188.470000000001</v>
      </c>
      <c r="H37" s="99">
        <f t="shared" si="7"/>
        <v>7294</v>
      </c>
      <c r="I37" s="99">
        <f t="shared" si="7"/>
        <v>9362</v>
      </c>
      <c r="J37" s="233">
        <f t="shared" si="7"/>
        <v>10000</v>
      </c>
      <c r="K37" s="101">
        <f t="shared" si="7"/>
        <v>5400</v>
      </c>
      <c r="L37" s="174">
        <f t="shared" si="7"/>
        <v>5400</v>
      </c>
    </row>
    <row r="38" spans="1:12" ht="12.75">
      <c r="A38" s="40"/>
      <c r="B38" s="29"/>
      <c r="C38" s="29"/>
      <c r="D38" s="45"/>
      <c r="E38" s="369" t="s">
        <v>87</v>
      </c>
      <c r="F38" s="370">
        <v>937.52</v>
      </c>
      <c r="G38" s="102">
        <v>450.4</v>
      </c>
      <c r="H38" s="181"/>
      <c r="I38" s="98">
        <v>4120</v>
      </c>
      <c r="J38" s="181">
        <v>4000</v>
      </c>
      <c r="K38" s="167">
        <v>1000</v>
      </c>
      <c r="L38" s="172">
        <v>1000</v>
      </c>
    </row>
    <row r="39" spans="1:12" ht="12.75">
      <c r="A39" s="40"/>
      <c r="B39" s="29"/>
      <c r="C39" s="29"/>
      <c r="D39" s="45"/>
      <c r="E39" s="371" t="s">
        <v>88</v>
      </c>
      <c r="F39" s="370">
        <v>321.27</v>
      </c>
      <c r="G39" s="102">
        <v>2104.73</v>
      </c>
      <c r="H39" s="181">
        <v>1900</v>
      </c>
      <c r="I39" s="98">
        <v>1563</v>
      </c>
      <c r="J39" s="181">
        <v>2000</v>
      </c>
      <c r="K39" s="167">
        <v>400</v>
      </c>
      <c r="L39" s="172">
        <v>400</v>
      </c>
    </row>
    <row r="40" spans="1:12" ht="13.5" thickBot="1">
      <c r="A40" s="376"/>
      <c r="B40" s="376"/>
      <c r="C40" s="29"/>
      <c r="D40" s="374"/>
      <c r="E40" s="369" t="s">
        <v>89</v>
      </c>
      <c r="F40" s="372">
        <v>3795.49</v>
      </c>
      <c r="G40" s="278">
        <v>8633.34</v>
      </c>
      <c r="H40" s="274">
        <v>5394</v>
      </c>
      <c r="I40" s="279">
        <v>3679</v>
      </c>
      <c r="J40" s="274">
        <v>4000</v>
      </c>
      <c r="K40" s="278">
        <v>4000</v>
      </c>
      <c r="L40" s="280">
        <v>4000</v>
      </c>
    </row>
    <row r="41" spans="1:12" ht="18.75" customHeight="1" thickBot="1" thickTop="1">
      <c r="A41" s="286" t="s">
        <v>22</v>
      </c>
      <c r="B41" s="366"/>
      <c r="C41" s="375"/>
      <c r="D41" s="367"/>
      <c r="E41" s="373" t="s">
        <v>60</v>
      </c>
      <c r="F41" s="125">
        <f>SUM(F42+F44)</f>
        <v>321488.72</v>
      </c>
      <c r="G41" s="103">
        <f>G42+G44</f>
        <v>227691.29</v>
      </c>
      <c r="H41" s="123">
        <f>H42+H44</f>
        <v>280300</v>
      </c>
      <c r="I41" s="123">
        <f>SUM(I44+I42)</f>
        <v>289400</v>
      </c>
      <c r="J41" s="150">
        <f>SUM(J44+J42)</f>
        <v>305000</v>
      </c>
      <c r="K41" s="150">
        <f>SUM(K42+K44)</f>
        <v>321500</v>
      </c>
      <c r="L41" s="169">
        <f>L42+L44</f>
        <v>331108</v>
      </c>
    </row>
    <row r="42" spans="1:12" ht="12.75">
      <c r="A42" s="47" t="s">
        <v>22</v>
      </c>
      <c r="B42" s="48" t="s">
        <v>20</v>
      </c>
      <c r="C42" s="48"/>
      <c r="D42" s="39" t="s">
        <v>35</v>
      </c>
      <c r="E42" s="49" t="s">
        <v>61</v>
      </c>
      <c r="F42" s="262">
        <f aca="true" t="shared" si="8" ref="F42:L42">SUM(F43)</f>
        <v>321488.72</v>
      </c>
      <c r="G42" s="104">
        <f>SUM(G43)</f>
        <v>227691.29</v>
      </c>
      <c r="H42" s="115">
        <f t="shared" si="8"/>
        <v>280000</v>
      </c>
      <c r="I42" s="115">
        <f t="shared" si="8"/>
        <v>283000</v>
      </c>
      <c r="J42" s="263">
        <f>SUM(J43)</f>
        <v>300000</v>
      </c>
      <c r="K42" s="104">
        <f>SUM(K43)</f>
        <v>320000</v>
      </c>
      <c r="L42" s="176">
        <f t="shared" si="8"/>
        <v>329608</v>
      </c>
    </row>
    <row r="43" spans="1:12" ht="12.75">
      <c r="A43" s="35"/>
      <c r="B43" s="27"/>
      <c r="C43" s="27"/>
      <c r="D43" s="39"/>
      <c r="E43" s="43" t="s">
        <v>93</v>
      </c>
      <c r="F43" s="100">
        <v>321488.72</v>
      </c>
      <c r="G43" s="100">
        <v>227691.29</v>
      </c>
      <c r="H43" s="109">
        <v>280000</v>
      </c>
      <c r="I43" s="96">
        <v>283000</v>
      </c>
      <c r="J43" s="109">
        <v>300000</v>
      </c>
      <c r="K43" s="100">
        <v>320000</v>
      </c>
      <c r="L43" s="173">
        <v>329608</v>
      </c>
    </row>
    <row r="44" spans="1:12" ht="13.5" thickBot="1">
      <c r="A44" s="35" t="s">
        <v>22</v>
      </c>
      <c r="B44" s="27" t="s">
        <v>21</v>
      </c>
      <c r="C44" s="27"/>
      <c r="D44" s="39" t="s">
        <v>102</v>
      </c>
      <c r="E44" s="44" t="s">
        <v>62</v>
      </c>
      <c r="F44" s="290">
        <f>SUM(F45)</f>
        <v>0</v>
      </c>
      <c r="G44" s="291">
        <f aca="true" t="shared" si="9" ref="G44:L44">SUM(G45)</f>
        <v>0</v>
      </c>
      <c r="H44" s="292">
        <f t="shared" si="9"/>
        <v>300</v>
      </c>
      <c r="I44" s="292">
        <f t="shared" si="9"/>
        <v>6400</v>
      </c>
      <c r="J44" s="293">
        <f t="shared" si="9"/>
        <v>5000</v>
      </c>
      <c r="K44" s="291">
        <f t="shared" si="9"/>
        <v>1500</v>
      </c>
      <c r="L44" s="294">
        <f t="shared" si="9"/>
        <v>1500</v>
      </c>
    </row>
    <row r="45" spans="1:12" ht="13.5" thickBot="1">
      <c r="A45" s="35"/>
      <c r="B45" s="27"/>
      <c r="C45" s="27"/>
      <c r="D45" s="39"/>
      <c r="E45" s="43" t="s">
        <v>141</v>
      </c>
      <c r="F45" s="295"/>
      <c r="G45" s="296"/>
      <c r="H45" s="298">
        <v>300</v>
      </c>
      <c r="I45" s="297">
        <v>6400</v>
      </c>
      <c r="J45" s="298">
        <v>5000</v>
      </c>
      <c r="K45" s="296">
        <v>1500</v>
      </c>
      <c r="L45" s="299">
        <v>1500</v>
      </c>
    </row>
    <row r="46" spans="1:12" ht="24" customHeight="1" thickBot="1">
      <c r="A46" s="13" t="s">
        <v>23</v>
      </c>
      <c r="B46" s="14"/>
      <c r="C46" s="14"/>
      <c r="D46" s="377"/>
      <c r="E46" s="18" t="s">
        <v>36</v>
      </c>
      <c r="F46" s="125">
        <f aca="true" t="shared" si="10" ref="F46:K46">SUM(F47)</f>
        <v>12788.86</v>
      </c>
      <c r="G46" s="103">
        <f t="shared" si="10"/>
        <v>14246.27</v>
      </c>
      <c r="H46" s="123">
        <f t="shared" si="10"/>
        <v>28150</v>
      </c>
      <c r="I46" s="123">
        <f t="shared" si="10"/>
        <v>28150</v>
      </c>
      <c r="J46" s="150">
        <f t="shared" si="10"/>
        <v>37155</v>
      </c>
      <c r="K46" s="150">
        <f t="shared" si="10"/>
        <v>40160</v>
      </c>
      <c r="L46" s="169">
        <f>SUM(L48:L49)</f>
        <v>40160</v>
      </c>
    </row>
    <row r="47" spans="1:12" ht="13.5" thickTop="1">
      <c r="A47" s="52" t="s">
        <v>23</v>
      </c>
      <c r="B47" s="48" t="s">
        <v>20</v>
      </c>
      <c r="C47" s="48"/>
      <c r="D47" s="42" t="s">
        <v>64</v>
      </c>
      <c r="E47" s="53" t="s">
        <v>63</v>
      </c>
      <c r="F47" s="262">
        <f>SUM(F48:F49)</f>
        <v>12788.86</v>
      </c>
      <c r="G47" s="104">
        <f aca="true" t="shared" si="11" ref="G47:L47">SUM(G48:G49)</f>
        <v>14246.27</v>
      </c>
      <c r="H47" s="115">
        <f t="shared" si="11"/>
        <v>28150</v>
      </c>
      <c r="I47" s="115">
        <f t="shared" si="11"/>
        <v>28150</v>
      </c>
      <c r="J47" s="263">
        <f t="shared" si="11"/>
        <v>37155</v>
      </c>
      <c r="K47" s="104">
        <f t="shared" si="11"/>
        <v>40160</v>
      </c>
      <c r="L47" s="176">
        <f t="shared" si="11"/>
        <v>40160</v>
      </c>
    </row>
    <row r="48" spans="1:12" ht="12.75">
      <c r="A48" s="33"/>
      <c r="B48" s="25"/>
      <c r="C48" s="25"/>
      <c r="D48" s="39"/>
      <c r="E48" s="182" t="s">
        <v>87</v>
      </c>
      <c r="F48" s="100">
        <v>156.34</v>
      </c>
      <c r="G48" s="100">
        <v>176.52</v>
      </c>
      <c r="H48" s="108">
        <v>150</v>
      </c>
      <c r="I48" s="146">
        <v>150</v>
      </c>
      <c r="J48" s="108">
        <v>155</v>
      </c>
      <c r="K48" s="108">
        <v>160</v>
      </c>
      <c r="L48" s="266">
        <v>160</v>
      </c>
    </row>
    <row r="49" spans="1:12" ht="13.5" thickBot="1">
      <c r="A49" s="35"/>
      <c r="B49" s="27"/>
      <c r="C49" s="27"/>
      <c r="D49" s="27"/>
      <c r="E49" s="43" t="s">
        <v>89</v>
      </c>
      <c r="F49" s="278">
        <v>12632.52</v>
      </c>
      <c r="G49" s="278">
        <v>14069.75</v>
      </c>
      <c r="H49" s="273">
        <v>28000</v>
      </c>
      <c r="I49" s="279">
        <v>28000</v>
      </c>
      <c r="J49" s="273">
        <v>37000</v>
      </c>
      <c r="K49" s="278">
        <v>40000</v>
      </c>
      <c r="L49" s="280">
        <v>40000</v>
      </c>
    </row>
    <row r="50" spans="1:12" ht="24" customHeight="1" thickBot="1">
      <c r="A50" s="9" t="s">
        <v>24</v>
      </c>
      <c r="B50" s="10"/>
      <c r="C50" s="10"/>
      <c r="D50" s="11"/>
      <c r="E50" s="19" t="s">
        <v>37</v>
      </c>
      <c r="F50" s="125">
        <f>SUM(F75+F68+F63+F57+F51)</f>
        <v>1711795.2000000002</v>
      </c>
      <c r="G50" s="107">
        <f>SUM(G75+G68+G63+G57+G51)</f>
        <v>2034186.4700000002</v>
      </c>
      <c r="H50" s="103">
        <f>SUM(H68+H63+H57+H51+H76)</f>
        <v>2055450</v>
      </c>
      <c r="I50" s="220">
        <f>SUM(I75+I68+I63+I57+I51)</f>
        <v>2306217</v>
      </c>
      <c r="J50" s="150">
        <f>SUM(J75+J68+J63+J57+J51)</f>
        <v>2477495</v>
      </c>
      <c r="K50" s="150">
        <f>SUM(K75+K68+K63+K57+K51)</f>
        <v>2602100</v>
      </c>
      <c r="L50" s="169">
        <f>SUM(L75+L68+L63+L57+L51)</f>
        <v>2722100</v>
      </c>
    </row>
    <row r="51" spans="1:12" ht="12.75">
      <c r="A51" s="52" t="s">
        <v>24</v>
      </c>
      <c r="B51" s="48" t="s">
        <v>20</v>
      </c>
      <c r="C51" s="48"/>
      <c r="D51" s="260"/>
      <c r="E51" s="53" t="s">
        <v>65</v>
      </c>
      <c r="F51" s="262">
        <f>SUM(F52:F56)</f>
        <v>406267.31</v>
      </c>
      <c r="G51" s="104">
        <f aca="true" t="shared" si="12" ref="G51:L51">SUM(G52:G56)</f>
        <v>488464.15</v>
      </c>
      <c r="H51" s="234">
        <f t="shared" si="12"/>
        <v>471500</v>
      </c>
      <c r="I51" s="234">
        <f>SUM(I52:I56)</f>
        <v>542028</v>
      </c>
      <c r="J51" s="263">
        <f t="shared" si="12"/>
        <v>538500</v>
      </c>
      <c r="K51" s="263">
        <f t="shared" si="12"/>
        <v>532500</v>
      </c>
      <c r="L51" s="264">
        <f t="shared" si="12"/>
        <v>540500</v>
      </c>
    </row>
    <row r="52" spans="1:12" ht="12.75">
      <c r="A52" s="33"/>
      <c r="B52" s="25"/>
      <c r="C52" s="25"/>
      <c r="D52" s="42" t="s">
        <v>98</v>
      </c>
      <c r="E52" s="61" t="s">
        <v>84</v>
      </c>
      <c r="F52" s="108">
        <v>268401.1</v>
      </c>
      <c r="G52" s="108">
        <v>338038.26</v>
      </c>
      <c r="H52" s="108">
        <v>315000</v>
      </c>
      <c r="I52" s="146">
        <v>347400</v>
      </c>
      <c r="J52" s="108">
        <v>350000</v>
      </c>
      <c r="K52" s="108">
        <v>360000</v>
      </c>
      <c r="L52" s="265">
        <v>360000</v>
      </c>
    </row>
    <row r="53" spans="1:12" ht="12.75">
      <c r="A53" s="33"/>
      <c r="B53" s="25"/>
      <c r="C53" s="25"/>
      <c r="D53" s="42"/>
      <c r="E53" s="61" t="s">
        <v>88</v>
      </c>
      <c r="F53" s="108">
        <v>92341.8</v>
      </c>
      <c r="G53" s="108">
        <v>118787.4</v>
      </c>
      <c r="H53" s="108">
        <v>110000</v>
      </c>
      <c r="I53" s="146">
        <v>121630</v>
      </c>
      <c r="J53" s="108">
        <v>123000</v>
      </c>
      <c r="K53" s="108">
        <v>125000</v>
      </c>
      <c r="L53" s="265">
        <v>125000</v>
      </c>
    </row>
    <row r="54" spans="1:12" ht="12.75">
      <c r="A54" s="33"/>
      <c r="B54" s="25"/>
      <c r="C54" s="25"/>
      <c r="D54" s="42"/>
      <c r="E54" s="43" t="s">
        <v>89</v>
      </c>
      <c r="F54" s="108">
        <v>41940.39</v>
      </c>
      <c r="G54" s="108">
        <v>30431.88</v>
      </c>
      <c r="H54" s="108">
        <v>36600</v>
      </c>
      <c r="I54" s="146">
        <v>53098</v>
      </c>
      <c r="J54" s="108">
        <v>54000</v>
      </c>
      <c r="K54" s="108">
        <v>47000</v>
      </c>
      <c r="L54" s="265">
        <v>55000</v>
      </c>
    </row>
    <row r="55" spans="1:12" ht="12.75">
      <c r="A55" s="33"/>
      <c r="B55" s="25"/>
      <c r="C55" s="25"/>
      <c r="D55" s="42"/>
      <c r="E55" s="73" t="s">
        <v>155</v>
      </c>
      <c r="F55" s="108">
        <v>3119.68</v>
      </c>
      <c r="G55" s="108" t="s">
        <v>81</v>
      </c>
      <c r="H55" s="235">
        <v>8400</v>
      </c>
      <c r="I55" s="146">
        <v>18400</v>
      </c>
      <c r="J55" s="235">
        <v>10000</v>
      </c>
      <c r="K55" s="108"/>
      <c r="L55" s="266"/>
    </row>
    <row r="56" spans="1:12" ht="12.75">
      <c r="A56" s="33"/>
      <c r="B56" s="25"/>
      <c r="C56" s="25"/>
      <c r="D56" s="42"/>
      <c r="E56" s="73" t="s">
        <v>109</v>
      </c>
      <c r="F56" s="108">
        <v>464.34</v>
      </c>
      <c r="G56" s="108">
        <v>1206.61</v>
      </c>
      <c r="H56" s="108">
        <v>1500</v>
      </c>
      <c r="I56" s="146">
        <v>1500</v>
      </c>
      <c r="J56" s="108">
        <v>1500</v>
      </c>
      <c r="K56" s="108">
        <v>500</v>
      </c>
      <c r="L56" s="266">
        <v>500</v>
      </c>
    </row>
    <row r="57" spans="1:12" ht="12.75">
      <c r="A57" s="35" t="s">
        <v>24</v>
      </c>
      <c r="B57" s="27" t="s">
        <v>21</v>
      </c>
      <c r="C57" s="27"/>
      <c r="D57" s="39"/>
      <c r="E57" s="44" t="s">
        <v>66</v>
      </c>
      <c r="F57" s="267">
        <f aca="true" t="shared" si="13" ref="F57:L57">SUM(F58:F62)</f>
        <v>737101.2200000001</v>
      </c>
      <c r="G57" s="105">
        <f t="shared" si="13"/>
        <v>888511.4300000002</v>
      </c>
      <c r="H57" s="219">
        <f t="shared" si="13"/>
        <v>859550</v>
      </c>
      <c r="I57" s="219">
        <f t="shared" si="13"/>
        <v>1020569</v>
      </c>
      <c r="J57" s="222">
        <f t="shared" si="13"/>
        <v>1076000</v>
      </c>
      <c r="K57" s="222">
        <f t="shared" si="13"/>
        <v>1191000</v>
      </c>
      <c r="L57" s="268">
        <f t="shared" si="13"/>
        <v>1303000</v>
      </c>
    </row>
    <row r="58" spans="1:12" ht="12.75">
      <c r="A58" s="35"/>
      <c r="B58" s="27"/>
      <c r="C58" s="27"/>
      <c r="D58" s="79" t="s">
        <v>97</v>
      </c>
      <c r="E58" s="61" t="s">
        <v>84</v>
      </c>
      <c r="F58" s="109">
        <v>509002.14</v>
      </c>
      <c r="G58" s="109">
        <v>604104.04</v>
      </c>
      <c r="H58" s="109">
        <v>575000</v>
      </c>
      <c r="I58" s="147">
        <v>642506</v>
      </c>
      <c r="J58" s="109">
        <v>680000</v>
      </c>
      <c r="K58" s="109">
        <v>810000</v>
      </c>
      <c r="L58" s="269">
        <v>890000</v>
      </c>
    </row>
    <row r="59" spans="1:12" ht="12.75">
      <c r="A59" s="35"/>
      <c r="B59" s="27"/>
      <c r="C59" s="27"/>
      <c r="D59" s="79" t="s">
        <v>112</v>
      </c>
      <c r="E59" s="61" t="s">
        <v>88</v>
      </c>
      <c r="F59" s="109">
        <v>173864.25</v>
      </c>
      <c r="G59" s="109">
        <v>210362.26</v>
      </c>
      <c r="H59" s="109">
        <v>201000</v>
      </c>
      <c r="I59" s="147">
        <v>235145</v>
      </c>
      <c r="J59" s="109">
        <v>250000</v>
      </c>
      <c r="K59" s="109">
        <v>280000</v>
      </c>
      <c r="L59" s="269">
        <v>312000</v>
      </c>
    </row>
    <row r="60" spans="1:12" ht="12.75">
      <c r="A60" s="35"/>
      <c r="B60" s="27"/>
      <c r="C60" s="27"/>
      <c r="D60" s="39"/>
      <c r="E60" s="43" t="s">
        <v>89</v>
      </c>
      <c r="F60" s="109">
        <v>53020.53</v>
      </c>
      <c r="G60" s="109">
        <v>70715.17</v>
      </c>
      <c r="H60" s="109">
        <v>70000</v>
      </c>
      <c r="I60" s="147">
        <v>126124</v>
      </c>
      <c r="J60" s="109">
        <v>134000</v>
      </c>
      <c r="K60" s="109">
        <v>100000</v>
      </c>
      <c r="L60" s="269">
        <v>100000</v>
      </c>
    </row>
    <row r="61" spans="1:12" ht="12.75">
      <c r="A61" s="35"/>
      <c r="B61" s="27"/>
      <c r="C61" s="27"/>
      <c r="D61" s="39"/>
      <c r="E61" s="43" t="s">
        <v>154</v>
      </c>
      <c r="F61" s="109"/>
      <c r="G61" s="109">
        <v>2299.78</v>
      </c>
      <c r="H61" s="237">
        <v>12050</v>
      </c>
      <c r="I61" s="147">
        <v>12050</v>
      </c>
      <c r="J61" s="237">
        <v>10000</v>
      </c>
      <c r="K61" s="109"/>
      <c r="L61" s="269"/>
    </row>
    <row r="62" spans="1:12" ht="12.75">
      <c r="A62" s="35"/>
      <c r="B62" s="27"/>
      <c r="C62" s="27"/>
      <c r="D62" s="39"/>
      <c r="E62" s="73" t="s">
        <v>109</v>
      </c>
      <c r="F62" s="109">
        <v>1214.3</v>
      </c>
      <c r="G62" s="109">
        <v>1030.18</v>
      </c>
      <c r="H62" s="109">
        <v>1500</v>
      </c>
      <c r="I62" s="147">
        <v>4744</v>
      </c>
      <c r="J62" s="109">
        <v>2000</v>
      </c>
      <c r="K62" s="109">
        <v>1000</v>
      </c>
      <c r="L62" s="269">
        <v>1000</v>
      </c>
    </row>
    <row r="63" spans="1:12" ht="12.75">
      <c r="A63" s="35" t="s">
        <v>24</v>
      </c>
      <c r="B63" s="27" t="s">
        <v>22</v>
      </c>
      <c r="C63" s="27"/>
      <c r="D63" s="79"/>
      <c r="E63" s="44" t="s">
        <v>67</v>
      </c>
      <c r="F63" s="267">
        <f>SUM(F64:F67)</f>
        <v>102069.19</v>
      </c>
      <c r="G63" s="105">
        <f aca="true" t="shared" si="14" ref="G63:L63">SUM(G64:G67)</f>
        <v>128045.42</v>
      </c>
      <c r="H63" s="219">
        <f t="shared" si="14"/>
        <v>129600</v>
      </c>
      <c r="I63" s="219">
        <f t="shared" si="14"/>
        <v>155000</v>
      </c>
      <c r="J63" s="222">
        <f>SUM(J64:J67)</f>
        <v>164600</v>
      </c>
      <c r="K63" s="222">
        <f t="shared" si="14"/>
        <v>170600</v>
      </c>
      <c r="L63" s="268">
        <f t="shared" si="14"/>
        <v>170600</v>
      </c>
    </row>
    <row r="64" spans="1:12" ht="12.75">
      <c r="A64" s="35"/>
      <c r="B64" s="27"/>
      <c r="C64" s="27"/>
      <c r="D64" s="79" t="s">
        <v>113</v>
      </c>
      <c r="E64" s="61" t="s">
        <v>84</v>
      </c>
      <c r="F64" s="109">
        <v>75824.98</v>
      </c>
      <c r="G64" s="109">
        <v>93131.63</v>
      </c>
      <c r="H64" s="109">
        <v>91000</v>
      </c>
      <c r="I64" s="109">
        <v>109700</v>
      </c>
      <c r="J64" s="109">
        <v>117000</v>
      </c>
      <c r="K64" s="109">
        <v>120000</v>
      </c>
      <c r="L64" s="269">
        <v>120000</v>
      </c>
    </row>
    <row r="65" spans="1:12" ht="12.75">
      <c r="A65" s="35"/>
      <c r="B65" s="27"/>
      <c r="C65" s="27"/>
      <c r="D65" s="39"/>
      <c r="E65" s="61" t="s">
        <v>88</v>
      </c>
      <c r="F65" s="109">
        <v>24922.55</v>
      </c>
      <c r="G65" s="109">
        <v>32720.06</v>
      </c>
      <c r="H65" s="109">
        <v>33000</v>
      </c>
      <c r="I65" s="109">
        <v>39700</v>
      </c>
      <c r="J65" s="109">
        <v>42000</v>
      </c>
      <c r="K65" s="109">
        <v>43000</v>
      </c>
      <c r="L65" s="269">
        <v>43000</v>
      </c>
    </row>
    <row r="66" spans="1:12" ht="12.75">
      <c r="A66" s="35"/>
      <c r="B66" s="27"/>
      <c r="C66" s="27"/>
      <c r="D66" s="39"/>
      <c r="E66" s="43" t="s">
        <v>89</v>
      </c>
      <c r="F66" s="109">
        <v>1147.92</v>
      </c>
      <c r="G66" s="109">
        <v>1834.51</v>
      </c>
      <c r="H66" s="109">
        <v>5000</v>
      </c>
      <c r="I66" s="109">
        <v>5000</v>
      </c>
      <c r="J66" s="109">
        <v>5000</v>
      </c>
      <c r="K66" s="109">
        <v>7000</v>
      </c>
      <c r="L66" s="269">
        <v>7000</v>
      </c>
    </row>
    <row r="67" spans="1:12" ht="12.75">
      <c r="A67" s="35"/>
      <c r="B67" s="27"/>
      <c r="C67" s="27"/>
      <c r="D67" s="39"/>
      <c r="E67" s="73" t="s">
        <v>109</v>
      </c>
      <c r="F67" s="109">
        <v>173.74</v>
      </c>
      <c r="G67" s="109">
        <v>359.22</v>
      </c>
      <c r="H67" s="110">
        <v>600</v>
      </c>
      <c r="I67" s="148">
        <v>600</v>
      </c>
      <c r="J67" s="110">
        <v>600</v>
      </c>
      <c r="K67" s="110">
        <v>600</v>
      </c>
      <c r="L67" s="270">
        <v>600</v>
      </c>
    </row>
    <row r="68" spans="1:12" ht="12.75">
      <c r="A68" s="35" t="s">
        <v>24</v>
      </c>
      <c r="B68" s="27" t="s">
        <v>23</v>
      </c>
      <c r="C68" s="27"/>
      <c r="D68" s="39"/>
      <c r="E68" s="44" t="s">
        <v>68</v>
      </c>
      <c r="F68" s="267">
        <f aca="true" t="shared" si="15" ref="F68:L68">SUM(F69:F74)</f>
        <v>261211.48</v>
      </c>
      <c r="G68" s="105">
        <f t="shared" si="15"/>
        <v>265015.47</v>
      </c>
      <c r="H68" s="219">
        <f t="shared" si="15"/>
        <v>284500</v>
      </c>
      <c r="I68" s="221">
        <f t="shared" si="15"/>
        <v>278320</v>
      </c>
      <c r="J68" s="223">
        <f t="shared" si="15"/>
        <v>321000</v>
      </c>
      <c r="K68" s="223">
        <f t="shared" si="15"/>
        <v>328000</v>
      </c>
      <c r="L68" s="271">
        <f t="shared" si="15"/>
        <v>328000</v>
      </c>
    </row>
    <row r="69" spans="1:12" ht="12.75">
      <c r="A69" s="35"/>
      <c r="B69" s="27"/>
      <c r="C69" s="27"/>
      <c r="D69" s="39" t="s">
        <v>106</v>
      </c>
      <c r="E69" s="61" t="s">
        <v>84</v>
      </c>
      <c r="F69" s="109">
        <v>99670.03</v>
      </c>
      <c r="G69" s="109">
        <v>107855.01</v>
      </c>
      <c r="H69" s="110">
        <v>91500</v>
      </c>
      <c r="I69" s="148">
        <v>109000</v>
      </c>
      <c r="J69" s="110">
        <v>110000</v>
      </c>
      <c r="K69" s="110">
        <v>115000</v>
      </c>
      <c r="L69" s="270">
        <v>115000</v>
      </c>
    </row>
    <row r="70" spans="1:12" ht="12.75">
      <c r="A70" s="35"/>
      <c r="B70" s="27"/>
      <c r="C70" s="27"/>
      <c r="D70" s="39"/>
      <c r="E70" s="61" t="s">
        <v>88</v>
      </c>
      <c r="F70" s="109">
        <v>33254.78</v>
      </c>
      <c r="G70" s="109">
        <v>37928.24</v>
      </c>
      <c r="H70" s="110">
        <v>32000</v>
      </c>
      <c r="I70" s="148">
        <v>39000</v>
      </c>
      <c r="J70" s="110">
        <v>40000</v>
      </c>
      <c r="K70" s="110">
        <v>42000</v>
      </c>
      <c r="L70" s="270">
        <v>42000</v>
      </c>
    </row>
    <row r="71" spans="1:12" ht="12.75">
      <c r="A71" s="35"/>
      <c r="B71" s="27"/>
      <c r="C71" s="27"/>
      <c r="D71" s="39"/>
      <c r="E71" s="43" t="s">
        <v>89</v>
      </c>
      <c r="F71" s="109">
        <v>18697.16</v>
      </c>
      <c r="G71" s="109">
        <v>18435.25</v>
      </c>
      <c r="H71" s="110">
        <v>20000</v>
      </c>
      <c r="I71" s="148">
        <v>27500</v>
      </c>
      <c r="J71" s="110">
        <v>30000</v>
      </c>
      <c r="K71" s="110">
        <v>30000</v>
      </c>
      <c r="L71" s="270">
        <v>30000</v>
      </c>
    </row>
    <row r="72" spans="1:12" ht="12.75">
      <c r="A72" s="35"/>
      <c r="B72" s="27"/>
      <c r="C72" s="27"/>
      <c r="D72" s="39"/>
      <c r="E72" s="73" t="s">
        <v>148</v>
      </c>
      <c r="F72" s="109">
        <v>108877.85</v>
      </c>
      <c r="G72" s="109">
        <v>88712.35</v>
      </c>
      <c r="H72" s="110">
        <v>140000</v>
      </c>
      <c r="I72" s="148">
        <v>90000</v>
      </c>
      <c r="J72" s="110">
        <v>140000</v>
      </c>
      <c r="K72" s="110">
        <v>140000</v>
      </c>
      <c r="L72" s="270">
        <v>140000</v>
      </c>
    </row>
    <row r="73" spans="1:12" ht="12.75">
      <c r="A73" s="35"/>
      <c r="B73" s="27"/>
      <c r="C73" s="27"/>
      <c r="D73" s="39"/>
      <c r="E73" s="73" t="s">
        <v>160</v>
      </c>
      <c r="F73" s="109"/>
      <c r="G73" s="109">
        <v>11820</v>
      </c>
      <c r="H73" s="110"/>
      <c r="I73" s="148">
        <v>11820</v>
      </c>
      <c r="J73" s="110"/>
      <c r="K73" s="110"/>
      <c r="L73" s="270"/>
    </row>
    <row r="74" spans="1:12" ht="12.75">
      <c r="A74" s="35"/>
      <c r="B74" s="27"/>
      <c r="C74" s="27"/>
      <c r="D74" s="39"/>
      <c r="E74" s="73" t="s">
        <v>109</v>
      </c>
      <c r="F74" s="109">
        <v>711.66</v>
      </c>
      <c r="G74" s="109">
        <v>264.62</v>
      </c>
      <c r="H74" s="110">
        <v>1000</v>
      </c>
      <c r="I74" s="148">
        <v>1000</v>
      </c>
      <c r="J74" s="110">
        <v>1000</v>
      </c>
      <c r="K74" s="110">
        <v>1000</v>
      </c>
      <c r="L74" s="270">
        <v>1000</v>
      </c>
    </row>
    <row r="75" spans="1:12" ht="12.75">
      <c r="A75" s="35" t="s">
        <v>24</v>
      </c>
      <c r="B75" s="27">
        <v>5</v>
      </c>
      <c r="C75" s="27"/>
      <c r="D75" s="79"/>
      <c r="E75" s="163" t="s">
        <v>132</v>
      </c>
      <c r="F75" s="267">
        <f>SUM(F76)</f>
        <v>205146</v>
      </c>
      <c r="G75" s="105">
        <f aca="true" t="shared" si="16" ref="G75:L75">SUM(G76)</f>
        <v>264150</v>
      </c>
      <c r="H75" s="113">
        <f t="shared" si="16"/>
        <v>310300</v>
      </c>
      <c r="I75" s="149">
        <f t="shared" si="16"/>
        <v>310300</v>
      </c>
      <c r="J75" s="223">
        <f t="shared" si="16"/>
        <v>377395</v>
      </c>
      <c r="K75" s="153">
        <f t="shared" si="16"/>
        <v>380000</v>
      </c>
      <c r="L75" s="272">
        <f t="shared" si="16"/>
        <v>380000</v>
      </c>
    </row>
    <row r="76" spans="1:12" ht="13.5" thickBot="1">
      <c r="A76" s="256"/>
      <c r="B76" s="257"/>
      <c r="C76" s="257"/>
      <c r="D76" s="258" t="s">
        <v>113</v>
      </c>
      <c r="E76" s="261" t="s">
        <v>130</v>
      </c>
      <c r="F76" s="273">
        <v>205146</v>
      </c>
      <c r="G76" s="273">
        <v>264150</v>
      </c>
      <c r="H76" s="273">
        <v>310300</v>
      </c>
      <c r="I76" s="274">
        <v>310300</v>
      </c>
      <c r="J76" s="273">
        <v>377395</v>
      </c>
      <c r="K76" s="273">
        <v>380000</v>
      </c>
      <c r="L76" s="275">
        <v>380000</v>
      </c>
    </row>
    <row r="77" spans="1:12" ht="18" customHeight="1" thickBot="1">
      <c r="A77" s="9" t="s">
        <v>25</v>
      </c>
      <c r="B77" s="10"/>
      <c r="C77" s="10"/>
      <c r="D77" s="11"/>
      <c r="E77" s="19" t="s">
        <v>69</v>
      </c>
      <c r="F77" s="125">
        <f>F78+F83+F85</f>
        <v>40119.86</v>
      </c>
      <c r="G77" s="107">
        <f>G78+G83+G85</f>
        <v>31428.14</v>
      </c>
      <c r="H77" s="103">
        <f>SUM(H83+H85+H78)</f>
        <v>48700</v>
      </c>
      <c r="I77" s="150">
        <f>SUM(I85+I83+I78)</f>
        <v>48700</v>
      </c>
      <c r="J77" s="150">
        <f>SUM(J78+J83+J85)</f>
        <v>46900</v>
      </c>
      <c r="K77" s="150">
        <f>SUM(K85+K83+K78)</f>
        <v>46800</v>
      </c>
      <c r="L77" s="169">
        <f>L78+L83+L85</f>
        <v>46800</v>
      </c>
    </row>
    <row r="78" spans="1:12" ht="12.75">
      <c r="A78" s="41" t="s">
        <v>25</v>
      </c>
      <c r="B78" s="25" t="s">
        <v>20</v>
      </c>
      <c r="C78" s="25"/>
      <c r="D78" s="39" t="s">
        <v>38</v>
      </c>
      <c r="E78" s="55" t="s">
        <v>70</v>
      </c>
      <c r="F78" s="262">
        <f aca="true" t="shared" si="17" ref="F78:L78">SUM(F79:F81)</f>
        <v>20119.86</v>
      </c>
      <c r="G78" s="104">
        <f t="shared" si="17"/>
        <v>21428.14</v>
      </c>
      <c r="H78" s="115">
        <f t="shared" si="17"/>
        <v>28000</v>
      </c>
      <c r="I78" s="115">
        <f>SUM(I79:I82)</f>
        <v>28000</v>
      </c>
      <c r="J78" s="263">
        <f>SUM(J79:J82)</f>
        <v>26200</v>
      </c>
      <c r="K78" s="104">
        <f>SUM(K79:K81)</f>
        <v>26200</v>
      </c>
      <c r="L78" s="176">
        <f t="shared" si="17"/>
        <v>26200</v>
      </c>
    </row>
    <row r="79" spans="1:12" ht="12.75">
      <c r="A79" s="51"/>
      <c r="B79" s="27"/>
      <c r="C79" s="27"/>
      <c r="D79" s="39"/>
      <c r="E79" s="61" t="s">
        <v>85</v>
      </c>
      <c r="F79" s="112">
        <v>8654.67</v>
      </c>
      <c r="G79" s="112">
        <v>9206.02</v>
      </c>
      <c r="H79" s="109">
        <v>10000</v>
      </c>
      <c r="I79" s="114">
        <v>9880</v>
      </c>
      <c r="J79" s="109">
        <v>10900</v>
      </c>
      <c r="K79" s="112">
        <v>11000</v>
      </c>
      <c r="L79" s="276">
        <v>11000</v>
      </c>
    </row>
    <row r="80" spans="1:12" ht="12.75">
      <c r="A80" s="51"/>
      <c r="B80" s="27"/>
      <c r="C80" s="27"/>
      <c r="D80" s="39"/>
      <c r="E80" s="61" t="s">
        <v>88</v>
      </c>
      <c r="F80" s="112">
        <v>2678.42</v>
      </c>
      <c r="G80" s="112">
        <v>2849.07</v>
      </c>
      <c r="H80" s="109">
        <v>3000</v>
      </c>
      <c r="I80" s="114">
        <v>3000</v>
      </c>
      <c r="J80" s="109">
        <v>3200</v>
      </c>
      <c r="K80" s="112">
        <v>3200</v>
      </c>
      <c r="L80" s="276">
        <v>3200</v>
      </c>
    </row>
    <row r="81" spans="1:12" ht="12.75">
      <c r="A81" s="35"/>
      <c r="B81" s="27"/>
      <c r="C81" s="27"/>
      <c r="D81" s="39"/>
      <c r="E81" s="43" t="s">
        <v>89</v>
      </c>
      <c r="F81" s="100">
        <v>8786.77</v>
      </c>
      <c r="G81" s="100">
        <v>9373.05</v>
      </c>
      <c r="H81" s="109">
        <v>15000</v>
      </c>
      <c r="I81" s="96">
        <v>15000</v>
      </c>
      <c r="J81" s="109">
        <v>12000</v>
      </c>
      <c r="K81" s="100">
        <v>12000</v>
      </c>
      <c r="L81" s="277">
        <v>12000</v>
      </c>
    </row>
    <row r="82" spans="1:12" ht="12.75">
      <c r="A82" s="35"/>
      <c r="B82" s="27"/>
      <c r="C82" s="27"/>
      <c r="D82" s="39"/>
      <c r="E82" s="43" t="s">
        <v>123</v>
      </c>
      <c r="F82" s="379"/>
      <c r="G82" s="100"/>
      <c r="H82" s="147"/>
      <c r="I82" s="96">
        <v>120</v>
      </c>
      <c r="J82" s="109">
        <v>100</v>
      </c>
      <c r="K82" s="100"/>
      <c r="L82" s="277"/>
    </row>
    <row r="83" spans="1:12" ht="12.75">
      <c r="A83" s="35" t="s">
        <v>25</v>
      </c>
      <c r="B83" s="27" t="s">
        <v>21</v>
      </c>
      <c r="C83" s="27"/>
      <c r="D83" s="39" t="s">
        <v>38</v>
      </c>
      <c r="E83" s="44" t="s">
        <v>71</v>
      </c>
      <c r="F83" s="267">
        <f aca="true" t="shared" si="18" ref="F83:L83">SUM(F84)</f>
        <v>20000</v>
      </c>
      <c r="G83" s="105">
        <f>SUM(G84)</f>
        <v>10000</v>
      </c>
      <c r="H83" s="113">
        <f t="shared" si="18"/>
        <v>20000</v>
      </c>
      <c r="I83" s="113">
        <f t="shared" si="18"/>
        <v>20000</v>
      </c>
      <c r="J83" s="222">
        <f t="shared" si="18"/>
        <v>20000</v>
      </c>
      <c r="K83" s="105">
        <f t="shared" si="18"/>
        <v>20000</v>
      </c>
      <c r="L83" s="174">
        <f t="shared" si="18"/>
        <v>20000</v>
      </c>
    </row>
    <row r="84" spans="1:12" ht="12.75">
      <c r="A84" s="35"/>
      <c r="B84" s="27"/>
      <c r="C84" s="27"/>
      <c r="D84" s="39"/>
      <c r="E84" s="58" t="s">
        <v>92</v>
      </c>
      <c r="F84" s="112">
        <v>20000</v>
      </c>
      <c r="G84" s="112">
        <v>10000</v>
      </c>
      <c r="H84" s="112">
        <v>20000</v>
      </c>
      <c r="I84" s="114">
        <v>20000</v>
      </c>
      <c r="J84" s="109">
        <v>20000</v>
      </c>
      <c r="K84" s="112">
        <v>20000</v>
      </c>
      <c r="L84" s="172">
        <v>20000</v>
      </c>
    </row>
    <row r="85" spans="1:12" ht="12.75">
      <c r="A85" s="35" t="s">
        <v>25</v>
      </c>
      <c r="B85" s="27" t="s">
        <v>22</v>
      </c>
      <c r="C85" s="27"/>
      <c r="D85" s="39" t="s">
        <v>38</v>
      </c>
      <c r="E85" s="163" t="s">
        <v>122</v>
      </c>
      <c r="F85" s="267">
        <f aca="true" t="shared" si="19" ref="F85:L85">SUM(F86)</f>
        <v>0</v>
      </c>
      <c r="G85" s="105">
        <f t="shared" si="19"/>
        <v>0</v>
      </c>
      <c r="H85" s="113">
        <f t="shared" si="19"/>
        <v>700</v>
      </c>
      <c r="I85" s="113">
        <f t="shared" si="19"/>
        <v>700</v>
      </c>
      <c r="J85" s="222">
        <f t="shared" si="19"/>
        <v>700</v>
      </c>
      <c r="K85" s="105">
        <f t="shared" si="19"/>
        <v>600</v>
      </c>
      <c r="L85" s="174">
        <f t="shared" si="19"/>
        <v>600</v>
      </c>
    </row>
    <row r="86" spans="1:12" ht="13.5" thickBot="1">
      <c r="A86" s="40"/>
      <c r="B86" s="29"/>
      <c r="C86" s="29"/>
      <c r="D86" s="45"/>
      <c r="E86" s="46" t="s">
        <v>89</v>
      </c>
      <c r="F86" s="278"/>
      <c r="G86" s="278"/>
      <c r="H86" s="279">
        <v>700</v>
      </c>
      <c r="I86" s="279">
        <v>700</v>
      </c>
      <c r="J86" s="274">
        <v>700</v>
      </c>
      <c r="K86" s="278">
        <v>600</v>
      </c>
      <c r="L86" s="280">
        <v>600</v>
      </c>
    </row>
    <row r="87" spans="1:12" ht="25.5" customHeight="1" thickBot="1">
      <c r="A87" s="15" t="s">
        <v>26</v>
      </c>
      <c r="B87" s="10"/>
      <c r="C87" s="10"/>
      <c r="D87" s="11"/>
      <c r="E87" s="19" t="s">
        <v>39</v>
      </c>
      <c r="F87" s="125">
        <f>F88+F93+F95</f>
        <v>84655.45</v>
      </c>
      <c r="G87" s="107">
        <f>G88+G93+G95</f>
        <v>60108.92</v>
      </c>
      <c r="H87" s="103">
        <f>H88+H93+H95</f>
        <v>117000</v>
      </c>
      <c r="I87" s="103">
        <f>SUM(I95+I93+I88)</f>
        <v>117000</v>
      </c>
      <c r="J87" s="103">
        <f>SUM(J88+J93+J95)</f>
        <v>118500</v>
      </c>
      <c r="K87" s="150">
        <f>SUM(K95+K93+K88)</f>
        <v>132800</v>
      </c>
      <c r="L87" s="169">
        <f>L88+L93+L95</f>
        <v>133800</v>
      </c>
    </row>
    <row r="88" spans="1:12" ht="12.75">
      <c r="A88" s="41" t="s">
        <v>26</v>
      </c>
      <c r="B88" s="25" t="s">
        <v>20</v>
      </c>
      <c r="C88" s="25"/>
      <c r="D88" s="48"/>
      <c r="E88" s="54" t="s">
        <v>72</v>
      </c>
      <c r="F88" s="106">
        <f aca="true" t="shared" si="20" ref="F88:L88">SUM(F89:F92)</f>
        <v>79865.45</v>
      </c>
      <c r="G88" s="106">
        <f t="shared" si="20"/>
        <v>57593.72</v>
      </c>
      <c r="H88" s="111">
        <f t="shared" si="20"/>
        <v>111700</v>
      </c>
      <c r="I88" s="111">
        <f t="shared" si="20"/>
        <v>111700</v>
      </c>
      <c r="J88" s="218">
        <f t="shared" si="20"/>
        <v>113200</v>
      </c>
      <c r="K88" s="111">
        <f t="shared" si="20"/>
        <v>127300</v>
      </c>
      <c r="L88" s="171">
        <f t="shared" si="20"/>
        <v>128300</v>
      </c>
    </row>
    <row r="89" spans="1:12" ht="12.75">
      <c r="A89" s="51"/>
      <c r="B89" s="27"/>
      <c r="C89" s="27"/>
      <c r="D89" s="79" t="s">
        <v>114</v>
      </c>
      <c r="E89" s="58" t="s">
        <v>84</v>
      </c>
      <c r="F89" s="112">
        <v>19742.18</v>
      </c>
      <c r="G89" s="112">
        <v>21858.56</v>
      </c>
      <c r="H89" s="147">
        <v>26000</v>
      </c>
      <c r="I89" s="114">
        <v>25900</v>
      </c>
      <c r="J89" s="147">
        <v>27000</v>
      </c>
      <c r="K89" s="114">
        <v>27000</v>
      </c>
      <c r="L89" s="172">
        <v>28000</v>
      </c>
    </row>
    <row r="90" spans="1:12" ht="12.75">
      <c r="A90" s="35"/>
      <c r="B90" s="27"/>
      <c r="C90" s="27"/>
      <c r="D90" s="39"/>
      <c r="E90" s="43" t="s">
        <v>88</v>
      </c>
      <c r="F90" s="100">
        <v>7137.55</v>
      </c>
      <c r="G90" s="100">
        <v>7646.14</v>
      </c>
      <c r="H90" s="147">
        <v>9500</v>
      </c>
      <c r="I90" s="96">
        <v>9500</v>
      </c>
      <c r="J90" s="147">
        <v>10000</v>
      </c>
      <c r="K90" s="96">
        <v>10000</v>
      </c>
      <c r="L90" s="173">
        <v>10000</v>
      </c>
    </row>
    <row r="91" spans="1:12" ht="12.75">
      <c r="A91" s="35"/>
      <c r="B91" s="27"/>
      <c r="C91" s="27"/>
      <c r="D91" s="42"/>
      <c r="E91" s="43" t="s">
        <v>90</v>
      </c>
      <c r="F91" s="100">
        <v>52985.72</v>
      </c>
      <c r="G91" s="100">
        <v>28089.02</v>
      </c>
      <c r="H91" s="147">
        <v>76000</v>
      </c>
      <c r="I91" s="96">
        <v>76000</v>
      </c>
      <c r="J91" s="147">
        <v>76000</v>
      </c>
      <c r="K91" s="96">
        <v>90000</v>
      </c>
      <c r="L91" s="173">
        <v>90000</v>
      </c>
    </row>
    <row r="92" spans="1:12" ht="12.75">
      <c r="A92" s="35"/>
      <c r="B92" s="27"/>
      <c r="C92" s="27"/>
      <c r="D92" s="42"/>
      <c r="E92" s="43" t="s">
        <v>123</v>
      </c>
      <c r="F92" s="100"/>
      <c r="G92" s="100"/>
      <c r="H92" s="147">
        <v>200</v>
      </c>
      <c r="I92" s="96">
        <v>300</v>
      </c>
      <c r="J92" s="147">
        <v>200</v>
      </c>
      <c r="K92" s="96">
        <v>300</v>
      </c>
      <c r="L92" s="173">
        <v>300</v>
      </c>
    </row>
    <row r="93" spans="1:12" ht="12.75">
      <c r="A93" s="35" t="s">
        <v>26</v>
      </c>
      <c r="B93" s="27" t="s">
        <v>21</v>
      </c>
      <c r="C93" s="27"/>
      <c r="D93" s="79"/>
      <c r="E93" s="44" t="s">
        <v>73</v>
      </c>
      <c r="F93" s="105">
        <f aca="true" t="shared" si="21" ref="F93:L93">SUM(F94)</f>
        <v>4790</v>
      </c>
      <c r="G93" s="105">
        <f t="shared" si="21"/>
        <v>2515.2</v>
      </c>
      <c r="H93" s="113">
        <f t="shared" si="21"/>
        <v>5000</v>
      </c>
      <c r="I93" s="113">
        <f t="shared" si="21"/>
        <v>5000</v>
      </c>
      <c r="J93" s="219">
        <f t="shared" si="21"/>
        <v>5000</v>
      </c>
      <c r="K93" s="113">
        <f t="shared" si="21"/>
        <v>5000</v>
      </c>
      <c r="L93" s="174">
        <f t="shared" si="21"/>
        <v>5000</v>
      </c>
    </row>
    <row r="94" spans="1:12" ht="12.75">
      <c r="A94" s="35"/>
      <c r="B94" s="27"/>
      <c r="C94" s="27"/>
      <c r="D94" s="79" t="s">
        <v>111</v>
      </c>
      <c r="E94" s="58" t="s">
        <v>92</v>
      </c>
      <c r="F94" s="112">
        <v>4790</v>
      </c>
      <c r="G94" s="112">
        <v>2515.2</v>
      </c>
      <c r="H94" s="147">
        <v>5000</v>
      </c>
      <c r="I94" s="114">
        <v>5000</v>
      </c>
      <c r="J94" s="147">
        <v>5000</v>
      </c>
      <c r="K94" s="114">
        <v>5000</v>
      </c>
      <c r="L94" s="172">
        <v>5000</v>
      </c>
    </row>
    <row r="95" spans="1:12" ht="12.75">
      <c r="A95" s="35" t="s">
        <v>26</v>
      </c>
      <c r="B95" s="27" t="s">
        <v>22</v>
      </c>
      <c r="C95" s="27"/>
      <c r="D95" s="25"/>
      <c r="E95" s="44" t="s">
        <v>74</v>
      </c>
      <c r="F95" s="105">
        <f aca="true" t="shared" si="22" ref="F95:L95">SUM(F96)</f>
        <v>0</v>
      </c>
      <c r="G95" s="105">
        <f t="shared" si="22"/>
        <v>0</v>
      </c>
      <c r="H95" s="113">
        <f t="shared" si="22"/>
        <v>300</v>
      </c>
      <c r="I95" s="113">
        <f>SUM(I96)</f>
        <v>300</v>
      </c>
      <c r="J95" s="219">
        <f>SUM(J96)</f>
        <v>300</v>
      </c>
      <c r="K95" s="113">
        <f>SUM(K96)</f>
        <v>500</v>
      </c>
      <c r="L95" s="174">
        <f t="shared" si="22"/>
        <v>500</v>
      </c>
    </row>
    <row r="96" spans="1:12" ht="13.5" thickBot="1">
      <c r="A96" s="35"/>
      <c r="B96" s="27"/>
      <c r="C96" s="27"/>
      <c r="D96" s="79" t="s">
        <v>114</v>
      </c>
      <c r="E96" s="58" t="s">
        <v>89</v>
      </c>
      <c r="F96" s="112">
        <v>0</v>
      </c>
      <c r="G96" s="112">
        <v>0</v>
      </c>
      <c r="H96" s="147">
        <v>300</v>
      </c>
      <c r="I96" s="114">
        <v>300</v>
      </c>
      <c r="J96" s="147">
        <v>300</v>
      </c>
      <c r="K96" s="114">
        <v>500</v>
      </c>
      <c r="L96" s="172">
        <v>500</v>
      </c>
    </row>
    <row r="97" spans="1:12" ht="24.75" customHeight="1" thickBot="1">
      <c r="A97" s="15" t="s">
        <v>31</v>
      </c>
      <c r="B97" s="10"/>
      <c r="C97" s="10"/>
      <c r="D97" s="10"/>
      <c r="E97" s="19" t="s">
        <v>75</v>
      </c>
      <c r="F97" s="126">
        <f>F98+F104+F106</f>
        <v>149278.29</v>
      </c>
      <c r="G97" s="107">
        <f>G98+G104+G106</f>
        <v>147174.29</v>
      </c>
      <c r="H97" s="103">
        <f>H98+H104+H106</f>
        <v>253300</v>
      </c>
      <c r="I97" s="103">
        <f>SUM(I98+I104+I106)</f>
        <v>277237</v>
      </c>
      <c r="J97" s="103">
        <f>SUM(J98+J104+J106)</f>
        <v>305300</v>
      </c>
      <c r="K97" s="103">
        <f>SUM(K106+K104+K98)</f>
        <v>316300</v>
      </c>
      <c r="L97" s="175">
        <f>L98+L104+L106</f>
        <v>326300</v>
      </c>
    </row>
    <row r="98" spans="1:12" ht="12.75">
      <c r="A98" s="33" t="s">
        <v>31</v>
      </c>
      <c r="B98" s="25" t="s">
        <v>20</v>
      </c>
      <c r="C98" s="25"/>
      <c r="D98" s="39" t="s">
        <v>40</v>
      </c>
      <c r="E98" s="54" t="s">
        <v>41</v>
      </c>
      <c r="F98" s="106">
        <f aca="true" t="shared" si="23" ref="F98:L98">SUM(F99:F103)</f>
        <v>66956.26000000001</v>
      </c>
      <c r="G98" s="106">
        <f t="shared" si="23"/>
        <v>74455.80000000002</v>
      </c>
      <c r="H98" s="111">
        <f t="shared" si="23"/>
        <v>137300</v>
      </c>
      <c r="I98" s="111">
        <f t="shared" si="23"/>
        <v>144933</v>
      </c>
      <c r="J98" s="218">
        <f t="shared" si="23"/>
        <v>165300</v>
      </c>
      <c r="K98" s="111">
        <f t="shared" si="23"/>
        <v>171300</v>
      </c>
      <c r="L98" s="171">
        <f t="shared" si="23"/>
        <v>171300</v>
      </c>
    </row>
    <row r="99" spans="1:12" ht="12.75">
      <c r="A99" s="35"/>
      <c r="B99" s="27"/>
      <c r="C99" s="27"/>
      <c r="D99" s="27" t="s">
        <v>40</v>
      </c>
      <c r="E99" s="43" t="s">
        <v>84</v>
      </c>
      <c r="F99" s="100">
        <v>32510.49</v>
      </c>
      <c r="G99" s="100">
        <v>37084.91</v>
      </c>
      <c r="H99" s="147">
        <v>53000</v>
      </c>
      <c r="I99" s="96">
        <v>57000</v>
      </c>
      <c r="J99" s="147">
        <v>65000</v>
      </c>
      <c r="K99" s="96">
        <v>70000</v>
      </c>
      <c r="L99" s="173">
        <v>70000</v>
      </c>
    </row>
    <row r="100" spans="1:12" ht="12.75">
      <c r="A100" s="35"/>
      <c r="B100" s="27"/>
      <c r="C100" s="27"/>
      <c r="D100" s="39" t="s">
        <v>40</v>
      </c>
      <c r="E100" s="43" t="s">
        <v>88</v>
      </c>
      <c r="F100" s="100">
        <v>11214.5</v>
      </c>
      <c r="G100" s="100">
        <v>12967.46</v>
      </c>
      <c r="H100" s="147">
        <v>20000</v>
      </c>
      <c r="I100" s="96">
        <v>21000</v>
      </c>
      <c r="J100" s="147">
        <v>23000</v>
      </c>
      <c r="K100" s="96">
        <v>25000</v>
      </c>
      <c r="L100" s="173">
        <v>25000</v>
      </c>
    </row>
    <row r="101" spans="1:12" ht="12.75">
      <c r="A101" s="35"/>
      <c r="B101" s="27"/>
      <c r="C101" s="27"/>
      <c r="D101" s="39" t="s">
        <v>40</v>
      </c>
      <c r="E101" s="43" t="s">
        <v>90</v>
      </c>
      <c r="F101" s="100">
        <v>23231.27</v>
      </c>
      <c r="G101" s="100">
        <v>22588.61</v>
      </c>
      <c r="H101" s="147">
        <v>61000</v>
      </c>
      <c r="I101" s="96">
        <v>63633</v>
      </c>
      <c r="J101" s="147">
        <v>71000</v>
      </c>
      <c r="K101" s="96">
        <v>70000</v>
      </c>
      <c r="L101" s="173">
        <v>70000</v>
      </c>
    </row>
    <row r="102" spans="1:12" ht="12.75">
      <c r="A102" s="35"/>
      <c r="B102" s="27"/>
      <c r="C102" s="27"/>
      <c r="D102" s="79" t="s">
        <v>177</v>
      </c>
      <c r="E102" s="73" t="s">
        <v>180</v>
      </c>
      <c r="F102" s="100"/>
      <c r="G102" s="100">
        <v>1624.8</v>
      </c>
      <c r="H102" s="147">
        <v>3000</v>
      </c>
      <c r="I102" s="96">
        <v>3000</v>
      </c>
      <c r="J102" s="147">
        <v>6000</v>
      </c>
      <c r="K102" s="96">
        <v>6000</v>
      </c>
      <c r="L102" s="173">
        <v>6000</v>
      </c>
    </row>
    <row r="103" spans="1:12" ht="12.75">
      <c r="A103" s="35"/>
      <c r="B103" s="27"/>
      <c r="C103" s="27"/>
      <c r="D103" s="39" t="s">
        <v>40</v>
      </c>
      <c r="E103" s="73" t="s">
        <v>123</v>
      </c>
      <c r="F103" s="100"/>
      <c r="G103" s="100">
        <v>190.02</v>
      </c>
      <c r="H103" s="147">
        <v>300</v>
      </c>
      <c r="I103" s="96">
        <v>300</v>
      </c>
      <c r="J103" s="147">
        <v>300</v>
      </c>
      <c r="K103" s="96">
        <v>300</v>
      </c>
      <c r="L103" s="173">
        <v>300</v>
      </c>
    </row>
    <row r="104" spans="1:12" ht="12.75">
      <c r="A104" s="35" t="s">
        <v>31</v>
      </c>
      <c r="B104" s="27" t="s">
        <v>21</v>
      </c>
      <c r="C104" s="27"/>
      <c r="D104" s="39" t="s">
        <v>40</v>
      </c>
      <c r="E104" s="163" t="s">
        <v>119</v>
      </c>
      <c r="F104" s="105">
        <f aca="true" t="shared" si="24" ref="F104:L104">SUM(F105:F105)</f>
        <v>77082.03</v>
      </c>
      <c r="G104" s="105">
        <f t="shared" si="24"/>
        <v>72632.95</v>
      </c>
      <c r="H104" s="113">
        <f t="shared" si="24"/>
        <v>113000</v>
      </c>
      <c r="I104" s="113">
        <f t="shared" si="24"/>
        <v>129304</v>
      </c>
      <c r="J104" s="219">
        <f t="shared" si="24"/>
        <v>135000</v>
      </c>
      <c r="K104" s="113">
        <f t="shared" si="24"/>
        <v>140000</v>
      </c>
      <c r="L104" s="174">
        <f t="shared" si="24"/>
        <v>150000</v>
      </c>
    </row>
    <row r="105" spans="1:12" ht="12.75">
      <c r="A105" s="35"/>
      <c r="B105" s="27"/>
      <c r="C105" s="27"/>
      <c r="D105" s="27"/>
      <c r="E105" s="43" t="s">
        <v>90</v>
      </c>
      <c r="F105" s="100">
        <v>77082.03</v>
      </c>
      <c r="G105" s="100">
        <v>72632.95</v>
      </c>
      <c r="H105" s="147">
        <v>113000</v>
      </c>
      <c r="I105" s="147">
        <v>129304</v>
      </c>
      <c r="J105" s="147">
        <v>135000</v>
      </c>
      <c r="K105" s="96">
        <v>140000</v>
      </c>
      <c r="L105" s="173">
        <v>150000</v>
      </c>
    </row>
    <row r="106" spans="1:12" ht="12.75">
      <c r="A106" s="35" t="s">
        <v>31</v>
      </c>
      <c r="B106" s="27" t="s">
        <v>22</v>
      </c>
      <c r="C106" s="27"/>
      <c r="D106" s="39" t="s">
        <v>38</v>
      </c>
      <c r="E106" s="50" t="s">
        <v>76</v>
      </c>
      <c r="F106" s="105">
        <f aca="true" t="shared" si="25" ref="F106:L106">SUM(F107)</f>
        <v>5240</v>
      </c>
      <c r="G106" s="105">
        <f t="shared" si="25"/>
        <v>85.54</v>
      </c>
      <c r="H106" s="113">
        <f t="shared" si="25"/>
        <v>3000</v>
      </c>
      <c r="I106" s="113">
        <f>SUM(I107)</f>
        <v>3000</v>
      </c>
      <c r="J106" s="219">
        <f>SUM(J107)</f>
        <v>5000</v>
      </c>
      <c r="K106" s="113">
        <f>SUM(K107)</f>
        <v>5000</v>
      </c>
      <c r="L106" s="174">
        <f t="shared" si="25"/>
        <v>5000</v>
      </c>
    </row>
    <row r="107" spans="1:12" ht="13.5" thickBot="1">
      <c r="A107" s="35"/>
      <c r="B107" s="27"/>
      <c r="C107" s="27"/>
      <c r="D107" s="27"/>
      <c r="E107" s="73" t="s">
        <v>181</v>
      </c>
      <c r="F107" s="100">
        <v>5240</v>
      </c>
      <c r="G107" s="100">
        <v>85.54</v>
      </c>
      <c r="H107" s="147">
        <v>3000</v>
      </c>
      <c r="I107" s="96">
        <v>3000</v>
      </c>
      <c r="J107" s="147">
        <v>5000</v>
      </c>
      <c r="K107" s="96">
        <v>5000</v>
      </c>
      <c r="L107" s="173">
        <v>5000</v>
      </c>
    </row>
    <row r="108" spans="1:12" ht="19.5" customHeight="1" thickBot="1">
      <c r="A108" s="9" t="s">
        <v>34</v>
      </c>
      <c r="B108" s="10"/>
      <c r="C108" s="10"/>
      <c r="D108" s="11"/>
      <c r="E108" s="19" t="s">
        <v>42</v>
      </c>
      <c r="F108" s="125">
        <f>F109+F114+F118+F121</f>
        <v>31865.770000000004</v>
      </c>
      <c r="G108" s="107">
        <f>G109+G114+G118+G121</f>
        <v>29115.879999999997</v>
      </c>
      <c r="H108" s="103">
        <f>H109+H114+H118+H121</f>
        <v>83300</v>
      </c>
      <c r="I108" s="103">
        <f>SUM(I121+I118+I114+I109)</f>
        <v>83300</v>
      </c>
      <c r="J108" s="103">
        <f>SUM(J109+J114+J118+J121)</f>
        <v>85600</v>
      </c>
      <c r="K108" s="103">
        <f>SUM(K121+K118+K114+K109)</f>
        <v>86000</v>
      </c>
      <c r="L108" s="166">
        <f>SUM(L121+L118+L114+L109)</f>
        <v>86000</v>
      </c>
    </row>
    <row r="109" spans="1:12" ht="12.75">
      <c r="A109" s="52" t="s">
        <v>34</v>
      </c>
      <c r="B109" s="48" t="s">
        <v>20</v>
      </c>
      <c r="C109" s="48"/>
      <c r="D109" s="48"/>
      <c r="E109" s="53" t="s">
        <v>77</v>
      </c>
      <c r="F109" s="322">
        <f aca="true" t="shared" si="26" ref="F109:L109">SUM(F110:F113)</f>
        <v>25705.370000000003</v>
      </c>
      <c r="G109" s="104">
        <f t="shared" si="26"/>
        <v>23383.48</v>
      </c>
      <c r="H109" s="115">
        <f t="shared" si="26"/>
        <v>62700</v>
      </c>
      <c r="I109" s="115">
        <f t="shared" si="26"/>
        <v>62700</v>
      </c>
      <c r="J109" s="234">
        <f t="shared" si="26"/>
        <v>62700</v>
      </c>
      <c r="K109" s="115">
        <f t="shared" si="26"/>
        <v>73700</v>
      </c>
      <c r="L109" s="176">
        <f t="shared" si="26"/>
        <v>73700</v>
      </c>
    </row>
    <row r="110" spans="1:12" ht="12.75">
      <c r="A110" s="35"/>
      <c r="B110" s="27"/>
      <c r="C110" s="27"/>
      <c r="D110" s="79" t="s">
        <v>115</v>
      </c>
      <c r="E110" s="58" t="s">
        <v>84</v>
      </c>
      <c r="F110" s="100">
        <v>13157.02</v>
      </c>
      <c r="G110" s="100">
        <v>10722.12</v>
      </c>
      <c r="H110" s="146">
        <v>24000</v>
      </c>
      <c r="I110" s="116">
        <v>24000</v>
      </c>
      <c r="J110" s="146">
        <v>31500</v>
      </c>
      <c r="K110" s="116">
        <v>32000</v>
      </c>
      <c r="L110" s="177">
        <v>32000</v>
      </c>
    </row>
    <row r="111" spans="1:12" ht="12.75">
      <c r="A111" s="35"/>
      <c r="B111" s="27"/>
      <c r="C111" s="27"/>
      <c r="D111" s="39"/>
      <c r="E111" s="58" t="s">
        <v>88</v>
      </c>
      <c r="F111" s="100">
        <v>4150.5</v>
      </c>
      <c r="G111" s="100">
        <v>3568.57</v>
      </c>
      <c r="H111" s="146">
        <v>8500</v>
      </c>
      <c r="I111" s="116">
        <v>8500</v>
      </c>
      <c r="J111" s="146">
        <v>11000</v>
      </c>
      <c r="K111" s="116">
        <v>11500</v>
      </c>
      <c r="L111" s="177">
        <v>11500</v>
      </c>
    </row>
    <row r="112" spans="1:12" ht="12.75">
      <c r="A112" s="35"/>
      <c r="B112" s="27"/>
      <c r="C112" s="27"/>
      <c r="D112" s="39"/>
      <c r="E112" s="43" t="s">
        <v>89</v>
      </c>
      <c r="F112" s="100">
        <v>8397.85</v>
      </c>
      <c r="G112" s="100">
        <v>9012.02</v>
      </c>
      <c r="H112" s="146">
        <v>30000</v>
      </c>
      <c r="I112" s="116">
        <v>30000</v>
      </c>
      <c r="J112" s="146">
        <v>20000</v>
      </c>
      <c r="K112" s="116">
        <v>30000</v>
      </c>
      <c r="L112" s="177">
        <v>30000</v>
      </c>
    </row>
    <row r="113" spans="1:12" ht="12.75">
      <c r="A113" s="35"/>
      <c r="B113" s="27"/>
      <c r="C113" s="27"/>
      <c r="D113" s="39"/>
      <c r="E113" s="43" t="s">
        <v>123</v>
      </c>
      <c r="F113" s="100"/>
      <c r="G113" s="100">
        <v>80.77</v>
      </c>
      <c r="H113" s="146">
        <v>200</v>
      </c>
      <c r="I113" s="116">
        <v>200</v>
      </c>
      <c r="J113" s="146">
        <v>200</v>
      </c>
      <c r="K113" s="116">
        <v>200</v>
      </c>
      <c r="L113" s="177">
        <v>200</v>
      </c>
    </row>
    <row r="114" spans="1:12" ht="12.75">
      <c r="A114" s="35" t="s">
        <v>34</v>
      </c>
      <c r="B114" s="27" t="s">
        <v>21</v>
      </c>
      <c r="C114" s="27"/>
      <c r="D114" s="27"/>
      <c r="E114" s="44" t="s">
        <v>78</v>
      </c>
      <c r="F114" s="259">
        <f aca="true" t="shared" si="27" ref="F114:L114">SUM(F117)</f>
        <v>2644</v>
      </c>
      <c r="G114" s="105">
        <f>SUM(G115:G117)</f>
        <v>2454.98</v>
      </c>
      <c r="H114" s="111">
        <f>SUM(J115:J117)</f>
        <v>13800</v>
      </c>
      <c r="I114" s="111">
        <f>SUM(I115:I117)</f>
        <v>13800</v>
      </c>
      <c r="J114" s="218">
        <f>SUM(J115:J117)</f>
        <v>13800</v>
      </c>
      <c r="K114" s="111">
        <f t="shared" si="27"/>
        <v>5000</v>
      </c>
      <c r="L114" s="171">
        <f t="shared" si="27"/>
        <v>5000</v>
      </c>
    </row>
    <row r="115" spans="1:12" ht="12.75">
      <c r="A115" s="35"/>
      <c r="B115" s="27"/>
      <c r="C115" s="27"/>
      <c r="D115" s="27"/>
      <c r="E115" s="73" t="s">
        <v>161</v>
      </c>
      <c r="F115" s="259"/>
      <c r="G115" s="109">
        <v>1471.03</v>
      </c>
      <c r="H115" s="146">
        <v>5000</v>
      </c>
      <c r="I115" s="146">
        <v>5000</v>
      </c>
      <c r="J115" s="146">
        <v>5000</v>
      </c>
      <c r="K115" s="111"/>
      <c r="L115" s="171"/>
    </row>
    <row r="116" spans="1:12" ht="12.75">
      <c r="A116" s="35"/>
      <c r="B116" s="27"/>
      <c r="C116" s="27"/>
      <c r="D116" s="27"/>
      <c r="E116" s="73" t="s">
        <v>166</v>
      </c>
      <c r="F116" s="259"/>
      <c r="G116" s="105"/>
      <c r="H116" s="146">
        <v>4800</v>
      </c>
      <c r="I116" s="146">
        <v>4800</v>
      </c>
      <c r="J116" s="146">
        <v>4800</v>
      </c>
      <c r="K116" s="111"/>
      <c r="L116" s="171"/>
    </row>
    <row r="117" spans="1:12" ht="12.75">
      <c r="A117" s="40"/>
      <c r="B117" s="29"/>
      <c r="C117" s="29"/>
      <c r="D117" s="180" t="s">
        <v>115</v>
      </c>
      <c r="E117" s="60" t="s">
        <v>94</v>
      </c>
      <c r="F117" s="100">
        <v>2644</v>
      </c>
      <c r="G117" s="100">
        <v>983.95</v>
      </c>
      <c r="H117" s="146">
        <v>4000</v>
      </c>
      <c r="I117" s="116">
        <v>4000</v>
      </c>
      <c r="J117" s="146">
        <v>4000</v>
      </c>
      <c r="K117" s="116">
        <v>5000</v>
      </c>
      <c r="L117" s="177">
        <v>5000</v>
      </c>
    </row>
    <row r="118" spans="1:12" ht="12.75">
      <c r="A118" s="35" t="s">
        <v>34</v>
      </c>
      <c r="B118" s="27" t="s">
        <v>23</v>
      </c>
      <c r="C118" s="27"/>
      <c r="D118" s="27"/>
      <c r="E118" s="59" t="s">
        <v>43</v>
      </c>
      <c r="F118" s="255">
        <f aca="true" t="shared" si="28" ref="F118:L118">SUM(F119:F120)</f>
        <v>366.4</v>
      </c>
      <c r="G118" s="117">
        <f t="shared" si="28"/>
        <v>37.42</v>
      </c>
      <c r="H118" s="117">
        <f t="shared" si="28"/>
        <v>2600</v>
      </c>
      <c r="I118" s="117">
        <f t="shared" si="28"/>
        <v>2600</v>
      </c>
      <c r="J118" s="222">
        <f t="shared" si="28"/>
        <v>2600</v>
      </c>
      <c r="K118" s="117">
        <f t="shared" si="28"/>
        <v>3300</v>
      </c>
      <c r="L118" s="281">
        <f t="shared" si="28"/>
        <v>3300</v>
      </c>
    </row>
    <row r="119" spans="1:12" ht="12.75">
      <c r="A119" s="35"/>
      <c r="B119" s="27"/>
      <c r="C119" s="27"/>
      <c r="D119" s="79" t="s">
        <v>115</v>
      </c>
      <c r="E119" s="58" t="s">
        <v>89</v>
      </c>
      <c r="F119" s="112">
        <v>66.4</v>
      </c>
      <c r="G119" s="112"/>
      <c r="H119" s="109">
        <v>100</v>
      </c>
      <c r="I119" s="112">
        <v>100</v>
      </c>
      <c r="J119" s="109">
        <v>100</v>
      </c>
      <c r="K119" s="112">
        <v>300</v>
      </c>
      <c r="L119" s="172">
        <v>300</v>
      </c>
    </row>
    <row r="120" spans="1:12" ht="12.75">
      <c r="A120" s="35"/>
      <c r="B120" s="27"/>
      <c r="C120" s="27"/>
      <c r="D120" s="27"/>
      <c r="E120" s="43" t="s">
        <v>94</v>
      </c>
      <c r="F120" s="100">
        <v>300</v>
      </c>
      <c r="G120" s="100">
        <v>37.42</v>
      </c>
      <c r="H120" s="109">
        <v>2500</v>
      </c>
      <c r="I120" s="100">
        <v>2500</v>
      </c>
      <c r="J120" s="109">
        <v>2500</v>
      </c>
      <c r="K120" s="100">
        <v>3000</v>
      </c>
      <c r="L120" s="173">
        <v>3000</v>
      </c>
    </row>
    <row r="121" spans="1:12" ht="12.75">
      <c r="A121" s="35" t="s">
        <v>34</v>
      </c>
      <c r="B121" s="27" t="s">
        <v>24</v>
      </c>
      <c r="C121" s="27"/>
      <c r="D121" s="27"/>
      <c r="E121" s="59" t="s">
        <v>79</v>
      </c>
      <c r="F121" s="255">
        <f aca="true" t="shared" si="29" ref="F121:L121">SUM(F122)</f>
        <v>3150</v>
      </c>
      <c r="G121" s="117">
        <f t="shared" si="29"/>
        <v>3240</v>
      </c>
      <c r="H121" s="117">
        <f t="shared" si="29"/>
        <v>4200</v>
      </c>
      <c r="I121" s="117">
        <f t="shared" si="29"/>
        <v>4200</v>
      </c>
      <c r="J121" s="222">
        <f t="shared" si="29"/>
        <v>6500</v>
      </c>
      <c r="K121" s="117">
        <f t="shared" si="29"/>
        <v>4000</v>
      </c>
      <c r="L121" s="281">
        <f t="shared" si="29"/>
        <v>4000</v>
      </c>
    </row>
    <row r="122" spans="1:12" ht="13.5" thickBot="1">
      <c r="A122" s="323"/>
      <c r="B122" s="324"/>
      <c r="C122" s="324"/>
      <c r="D122" s="325" t="s">
        <v>116</v>
      </c>
      <c r="E122" s="326" t="s">
        <v>94</v>
      </c>
      <c r="F122" s="278">
        <v>3150</v>
      </c>
      <c r="G122" s="278">
        <v>3240</v>
      </c>
      <c r="H122" s="273">
        <v>4200</v>
      </c>
      <c r="I122" s="278">
        <v>4200</v>
      </c>
      <c r="J122" s="273">
        <v>6500</v>
      </c>
      <c r="K122" s="278">
        <v>4000</v>
      </c>
      <c r="L122" s="280">
        <v>4000</v>
      </c>
    </row>
    <row r="123" spans="1:12" ht="27.75" customHeight="1" thickBot="1">
      <c r="A123" s="241"/>
      <c r="B123" s="242"/>
      <c r="C123" s="240"/>
      <c r="D123" s="10"/>
      <c r="E123" s="12" t="s">
        <v>107</v>
      </c>
      <c r="F123" s="169">
        <f>F5+F21+F41+F46+F50+F77+F87+F97+F108</f>
        <v>2720918.1300000004</v>
      </c>
      <c r="G123" s="220">
        <f>G5+G21+G41+G46+G50+G77+G87+G97+G108</f>
        <v>2986913.31</v>
      </c>
      <c r="H123" s="150">
        <f>H5+H21+H41+H46+H50+H77+H87+H97+H108</f>
        <v>3484994</v>
      </c>
      <c r="I123" s="220">
        <f>SUM(I108+I97+I87+I77+I50+I46+I41+I21+I5)</f>
        <v>3810647</v>
      </c>
      <c r="J123" s="150">
        <f>SUM(J5+J21+J41+J46+J50+J77+J87+J97+J108)</f>
        <v>4058037</v>
      </c>
      <c r="K123" s="220">
        <f>SUM(K108+K97+K87+K77+K50+K46+K41+K21+K5)</f>
        <v>4210836</v>
      </c>
      <c r="L123" s="169">
        <f>L5+L21+L41+L46+L50+L77+L87+L97+L108</f>
        <v>4353458</v>
      </c>
    </row>
    <row r="124" spans="5:12" ht="12.75">
      <c r="E124" s="226"/>
      <c r="F124" s="227"/>
      <c r="G124" s="228"/>
      <c r="H124" s="228"/>
      <c r="I124" s="228"/>
      <c r="J124" s="230"/>
      <c r="K124" s="228"/>
      <c r="L124" s="227"/>
    </row>
    <row r="125" spans="5:12" ht="12.75">
      <c r="E125" s="226"/>
      <c r="F125" s="227"/>
      <c r="G125" s="228"/>
      <c r="H125" s="228"/>
      <c r="I125" s="228"/>
      <c r="J125" s="230"/>
      <c r="K125" s="228"/>
      <c r="L125" s="227"/>
    </row>
    <row r="126" spans="4:11" ht="15.75">
      <c r="D126" s="56"/>
      <c r="E126" s="77"/>
      <c r="F126" s="63"/>
      <c r="J126" s="231"/>
      <c r="K126" s="204"/>
    </row>
    <row r="127" spans="4:7" ht="15.75">
      <c r="D127" s="56"/>
      <c r="E127" s="77"/>
      <c r="F127" s="77"/>
      <c r="G127" s="56"/>
    </row>
    <row r="128" spans="6:7" ht="15.75">
      <c r="F128" s="77"/>
      <c r="G128" s="56"/>
    </row>
    <row r="129" spans="5:6" ht="15.75">
      <c r="E129" s="77"/>
      <c r="F129" s="56"/>
    </row>
    <row r="139" spans="1:12" ht="12.75">
      <c r="A139" s="327"/>
      <c r="B139" s="327"/>
      <c r="C139" s="327"/>
      <c r="D139" s="327"/>
      <c r="E139" s="327"/>
      <c r="F139" s="327"/>
      <c r="G139" s="328"/>
      <c r="H139" s="328"/>
      <c r="I139" s="328"/>
      <c r="J139" s="329"/>
      <c r="K139" s="328"/>
      <c r="L139" s="327"/>
    </row>
    <row r="140" spans="1:12" ht="12.75">
      <c r="A140" s="330"/>
      <c r="B140" s="330"/>
      <c r="C140" s="330"/>
      <c r="D140" s="331"/>
      <c r="E140" s="332"/>
      <c r="F140" s="227"/>
      <c r="G140" s="228"/>
      <c r="H140" s="228"/>
      <c r="I140" s="228"/>
      <c r="J140" s="230"/>
      <c r="K140" s="228"/>
      <c r="L140" s="227"/>
    </row>
    <row r="141" spans="1:12" ht="12.75">
      <c r="A141" s="333"/>
      <c r="B141" s="333"/>
      <c r="C141" s="333"/>
      <c r="D141" s="334"/>
      <c r="E141" s="335"/>
      <c r="F141" s="336"/>
      <c r="G141" s="336"/>
      <c r="H141" s="337"/>
      <c r="I141" s="337"/>
      <c r="J141" s="338"/>
      <c r="K141" s="337"/>
      <c r="L141" s="339"/>
    </row>
    <row r="142" spans="1:12" ht="12.75">
      <c r="A142" s="333"/>
      <c r="B142" s="333"/>
      <c r="C142" s="333"/>
      <c r="D142" s="334"/>
      <c r="E142" s="340"/>
      <c r="F142" s="341"/>
      <c r="G142" s="341"/>
      <c r="H142" s="341"/>
      <c r="I142" s="341"/>
      <c r="J142" s="342"/>
      <c r="K142" s="341"/>
      <c r="L142" s="341"/>
    </row>
    <row r="143" spans="1:12" ht="12.75">
      <c r="A143" s="333"/>
      <c r="B143" s="333"/>
      <c r="C143" s="333"/>
      <c r="D143" s="334"/>
      <c r="E143" s="340"/>
      <c r="F143" s="341"/>
      <c r="G143" s="341"/>
      <c r="H143" s="341"/>
      <c r="I143" s="341"/>
      <c r="J143" s="342"/>
      <c r="K143" s="341"/>
      <c r="L143" s="341"/>
    </row>
    <row r="144" spans="1:12" ht="12.75">
      <c r="A144" s="333"/>
      <c r="B144" s="333"/>
      <c r="C144" s="333"/>
      <c r="D144" s="334"/>
      <c r="E144" s="343"/>
      <c r="F144" s="341"/>
      <c r="G144" s="341"/>
      <c r="H144" s="341"/>
      <c r="I144" s="341"/>
      <c r="J144" s="342"/>
      <c r="K144" s="341"/>
      <c r="L144" s="341"/>
    </row>
    <row r="145" spans="1:12" ht="12.75">
      <c r="A145" s="333"/>
      <c r="B145" s="333"/>
      <c r="C145" s="333"/>
      <c r="D145" s="334"/>
      <c r="E145" s="344"/>
      <c r="F145" s="341"/>
      <c r="G145" s="341"/>
      <c r="H145" s="341"/>
      <c r="I145" s="341"/>
      <c r="J145" s="342"/>
      <c r="K145" s="341"/>
      <c r="L145" s="345"/>
    </row>
    <row r="146" spans="1:12" ht="12.75">
      <c r="A146" s="333"/>
      <c r="B146" s="333"/>
      <c r="C146" s="333"/>
      <c r="D146" s="334"/>
      <c r="E146" s="344"/>
      <c r="F146" s="341"/>
      <c r="G146" s="341"/>
      <c r="H146" s="341"/>
      <c r="I146" s="341"/>
      <c r="J146" s="342"/>
      <c r="K146" s="341"/>
      <c r="L146" s="345"/>
    </row>
    <row r="147" spans="1:12" ht="12.75">
      <c r="A147" s="333"/>
      <c r="B147" s="333"/>
      <c r="C147" s="333"/>
      <c r="D147" s="334"/>
      <c r="E147" s="335"/>
      <c r="F147" s="336"/>
      <c r="G147" s="336"/>
      <c r="H147" s="337"/>
      <c r="I147" s="337"/>
      <c r="J147" s="338"/>
      <c r="K147" s="337"/>
      <c r="L147" s="339"/>
    </row>
    <row r="148" spans="1:12" ht="12.75">
      <c r="A148" s="333"/>
      <c r="B148" s="333"/>
      <c r="C148" s="333"/>
      <c r="D148" s="346"/>
      <c r="E148" s="340"/>
      <c r="F148" s="341"/>
      <c r="G148" s="341"/>
      <c r="H148" s="341"/>
      <c r="I148" s="341"/>
      <c r="J148" s="342"/>
      <c r="K148" s="341"/>
      <c r="L148" s="341"/>
    </row>
    <row r="149" spans="1:12" ht="12.75">
      <c r="A149" s="333"/>
      <c r="B149" s="333"/>
      <c r="C149" s="333"/>
      <c r="D149" s="346"/>
      <c r="E149" s="340"/>
      <c r="F149" s="341"/>
      <c r="G149" s="341"/>
      <c r="H149" s="341"/>
      <c r="I149" s="341"/>
      <c r="J149" s="342"/>
      <c r="K149" s="341"/>
      <c r="L149" s="341"/>
    </row>
    <row r="150" spans="1:12" ht="12.75">
      <c r="A150" s="333"/>
      <c r="B150" s="333"/>
      <c r="C150" s="333"/>
      <c r="D150" s="334"/>
      <c r="E150" s="343"/>
      <c r="F150" s="341"/>
      <c r="G150" s="341"/>
      <c r="H150" s="341"/>
      <c r="I150" s="341"/>
      <c r="J150" s="342"/>
      <c r="K150" s="341"/>
      <c r="L150" s="341"/>
    </row>
    <row r="151" spans="1:12" ht="12.75">
      <c r="A151" s="333"/>
      <c r="B151" s="333"/>
      <c r="C151" s="333"/>
      <c r="D151" s="334"/>
      <c r="E151" s="343"/>
      <c r="F151" s="341"/>
      <c r="G151" s="341"/>
      <c r="H151" s="341"/>
      <c r="I151" s="341"/>
      <c r="J151" s="342"/>
      <c r="K151" s="341"/>
      <c r="L151" s="341"/>
    </row>
    <row r="152" spans="1:12" ht="12.75">
      <c r="A152" s="333"/>
      <c r="B152" s="333"/>
      <c r="C152" s="333"/>
      <c r="D152" s="334"/>
      <c r="E152" s="344"/>
      <c r="F152" s="341"/>
      <c r="G152" s="341"/>
      <c r="H152" s="341"/>
      <c r="I152" s="341"/>
      <c r="J152" s="342"/>
      <c r="K152" s="341"/>
      <c r="L152" s="341"/>
    </row>
    <row r="153" spans="1:12" ht="12.75">
      <c r="A153" s="333"/>
      <c r="B153" s="333"/>
      <c r="C153" s="333"/>
      <c r="D153" s="346"/>
      <c r="E153" s="335"/>
      <c r="F153" s="336"/>
      <c r="G153" s="336"/>
      <c r="H153" s="337"/>
      <c r="I153" s="337"/>
      <c r="J153" s="338"/>
      <c r="K153" s="337"/>
      <c r="L153" s="339"/>
    </row>
    <row r="154" spans="1:12" ht="12.75">
      <c r="A154" s="333"/>
      <c r="B154" s="333"/>
      <c r="C154" s="333"/>
      <c r="D154" s="346"/>
      <c r="E154" s="340"/>
      <c r="F154" s="341"/>
      <c r="G154" s="341"/>
      <c r="H154" s="341"/>
      <c r="I154" s="341"/>
      <c r="J154" s="342"/>
      <c r="K154" s="341"/>
      <c r="L154" s="341"/>
    </row>
    <row r="155" spans="1:12" ht="12.75">
      <c r="A155" s="333"/>
      <c r="B155" s="333"/>
      <c r="C155" s="333"/>
      <c r="D155" s="334"/>
      <c r="E155" s="340"/>
      <c r="F155" s="341"/>
      <c r="G155" s="341"/>
      <c r="H155" s="341"/>
      <c r="I155" s="341"/>
      <c r="J155" s="342"/>
      <c r="K155" s="341"/>
      <c r="L155" s="341"/>
    </row>
    <row r="156" spans="1:12" ht="12.75">
      <c r="A156" s="333"/>
      <c r="B156" s="333"/>
      <c r="C156" s="333"/>
      <c r="D156" s="334"/>
      <c r="E156" s="343"/>
      <c r="F156" s="341"/>
      <c r="G156" s="341"/>
      <c r="H156" s="341"/>
      <c r="I156" s="341"/>
      <c r="J156" s="342"/>
      <c r="K156" s="341"/>
      <c r="L156" s="341"/>
    </row>
    <row r="157" spans="1:12" ht="12.75">
      <c r="A157" s="333"/>
      <c r="B157" s="333"/>
      <c r="C157" s="333"/>
      <c r="D157" s="334"/>
      <c r="E157" s="344"/>
      <c r="F157" s="341"/>
      <c r="G157" s="341"/>
      <c r="H157" s="341"/>
      <c r="I157" s="341"/>
      <c r="J157" s="342"/>
      <c r="K157" s="341"/>
      <c r="L157" s="341"/>
    </row>
    <row r="158" spans="1:12" ht="12.75">
      <c r="A158" s="333"/>
      <c r="B158" s="333"/>
      <c r="C158" s="333"/>
      <c r="D158" s="334"/>
      <c r="E158" s="335"/>
      <c r="F158" s="336"/>
      <c r="G158" s="336"/>
      <c r="H158" s="337"/>
      <c r="I158" s="337"/>
      <c r="J158" s="338"/>
      <c r="K158" s="337"/>
      <c r="L158" s="339"/>
    </row>
    <row r="159" spans="1:12" ht="12.75">
      <c r="A159" s="333"/>
      <c r="B159" s="333"/>
      <c r="C159" s="333"/>
      <c r="D159" s="334"/>
      <c r="E159" s="340"/>
      <c r="F159" s="341"/>
      <c r="G159" s="341"/>
      <c r="H159" s="341"/>
      <c r="I159" s="341"/>
      <c r="J159" s="342"/>
      <c r="K159" s="341"/>
      <c r="L159" s="341"/>
    </row>
    <row r="160" spans="1:12" ht="12.75">
      <c r="A160" s="333"/>
      <c r="B160" s="333"/>
      <c r="C160" s="333"/>
      <c r="D160" s="334"/>
      <c r="E160" s="340"/>
      <c r="F160" s="341"/>
      <c r="G160" s="341"/>
      <c r="H160" s="341"/>
      <c r="I160" s="341"/>
      <c r="J160" s="342"/>
      <c r="K160" s="341"/>
      <c r="L160" s="341"/>
    </row>
    <row r="161" spans="1:12" ht="12.75">
      <c r="A161" s="333"/>
      <c r="B161" s="333"/>
      <c r="C161" s="333"/>
      <c r="D161" s="334"/>
      <c r="E161" s="343"/>
      <c r="F161" s="341"/>
      <c r="G161" s="341"/>
      <c r="H161" s="341"/>
      <c r="I161" s="341"/>
      <c r="J161" s="342"/>
      <c r="K161" s="341"/>
      <c r="L161" s="341"/>
    </row>
    <row r="162" spans="1:12" ht="12.75">
      <c r="A162" s="333"/>
      <c r="B162" s="333"/>
      <c r="C162" s="333"/>
      <c r="D162" s="334"/>
      <c r="E162" s="344"/>
      <c r="F162" s="341"/>
      <c r="G162" s="341"/>
      <c r="H162" s="341"/>
      <c r="I162" s="341"/>
      <c r="J162" s="342"/>
      <c r="K162" s="341"/>
      <c r="L162" s="341"/>
    </row>
    <row r="163" spans="1:12" ht="12.75">
      <c r="A163" s="333"/>
      <c r="B163" s="333"/>
      <c r="C163" s="333"/>
      <c r="D163" s="334"/>
      <c r="E163" s="344"/>
      <c r="F163" s="341"/>
      <c r="G163" s="341"/>
      <c r="H163" s="341"/>
      <c r="I163" s="341"/>
      <c r="J163" s="342"/>
      <c r="K163" s="341"/>
      <c r="L163" s="341"/>
    </row>
    <row r="164" spans="1:12" ht="12.75">
      <c r="A164" s="333"/>
      <c r="B164" s="333"/>
      <c r="C164" s="333"/>
      <c r="D164" s="346"/>
      <c r="E164" s="347"/>
      <c r="F164" s="336"/>
      <c r="G164" s="336"/>
      <c r="H164" s="336"/>
      <c r="I164" s="336"/>
      <c r="J164" s="338"/>
      <c r="K164" s="336"/>
      <c r="L164" s="348"/>
    </row>
    <row r="165" spans="1:12" ht="12.75">
      <c r="A165" s="333"/>
      <c r="B165" s="333"/>
      <c r="C165" s="333"/>
      <c r="D165" s="346"/>
      <c r="E165" s="344"/>
      <c r="F165" s="341"/>
      <c r="G165" s="341"/>
      <c r="H165" s="341"/>
      <c r="I165" s="341"/>
      <c r="J165" s="342"/>
      <c r="K165" s="341"/>
      <c r="L165" s="345"/>
    </row>
    <row r="166" spans="1:12" ht="12.75">
      <c r="A166" s="327"/>
      <c r="B166" s="327"/>
      <c r="C166" s="327"/>
      <c r="D166" s="327"/>
      <c r="E166" s="327"/>
      <c r="F166" s="327"/>
      <c r="G166" s="328"/>
      <c r="H166" s="328"/>
      <c r="I166" s="328"/>
      <c r="J166" s="329"/>
      <c r="K166" s="328"/>
      <c r="L166" s="327"/>
    </row>
    <row r="167" spans="1:12" ht="12.75">
      <c r="A167" s="327"/>
      <c r="B167" s="327"/>
      <c r="C167" s="327"/>
      <c r="D167" s="327"/>
      <c r="E167" s="327"/>
      <c r="F167" s="327"/>
      <c r="G167" s="328"/>
      <c r="H167" s="328"/>
      <c r="I167" s="328"/>
      <c r="J167" s="329"/>
      <c r="K167" s="328"/>
      <c r="L167" s="327"/>
    </row>
  </sheetData>
  <sheetProtection/>
  <mergeCells count="2">
    <mergeCell ref="A3:E4"/>
    <mergeCell ref="F3:L3"/>
  </mergeCells>
  <printOptions/>
  <pageMargins left="0.4724409448818898" right="0.3937007874015748" top="0.984251968503937" bottom="0.984251968503937" header="0.5118110236220472" footer="0.5118110236220472"/>
  <pageSetup firstPageNumber="2" useFirstPageNumber="1" horizontalDpi="600" verticalDpi="600" orientation="landscape" paperSize="9" scale="96" r:id="rId1"/>
  <headerFooter alignWithMargins="0">
    <oddFooter>&amp;CStrana &amp;P</oddFooter>
  </headerFooter>
  <rowBreaks count="1" manualBreakCount="1">
    <brk id="98" max="11" man="1"/>
  </rowBreaks>
  <ignoredErrors>
    <ignoredError sqref="L22" formulaRange="1"/>
    <ignoredError sqref="D44 D42 D37 D47 D98 D104 D85 D83 D78 D33 D31 D106 D11 D16 D22 D19:D20 D13 D27 D64 D94 D96 D89 D110 D1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D1:L1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.7109375" style="0" customWidth="1"/>
    <col min="4" max="4" width="2.00390625" style="0" customWidth="1"/>
    <col min="5" max="5" width="30.7109375" style="0" customWidth="1"/>
    <col min="6" max="12" width="11.7109375" style="0" bestFit="1" customWidth="1"/>
  </cols>
  <sheetData>
    <row r="1" spans="5:12" ht="39.75" thickBot="1">
      <c r="E1" s="145" t="s">
        <v>99</v>
      </c>
      <c r="F1" s="381" t="s">
        <v>173</v>
      </c>
      <c r="G1" s="382" t="s">
        <v>170</v>
      </c>
      <c r="H1" s="349" t="s">
        <v>138</v>
      </c>
      <c r="I1" s="349" t="s">
        <v>171</v>
      </c>
      <c r="J1" s="349" t="s">
        <v>150</v>
      </c>
      <c r="K1" s="349" t="s">
        <v>169</v>
      </c>
      <c r="L1" s="350" t="s">
        <v>174</v>
      </c>
    </row>
    <row r="2" spans="5:12" ht="14.25" customHeight="1">
      <c r="E2" s="131" t="s">
        <v>44</v>
      </c>
      <c r="F2" s="132">
        <v>3441061.91</v>
      </c>
      <c r="G2" s="132">
        <v>3707832.49</v>
      </c>
      <c r="H2" s="133">
        <v>3574994</v>
      </c>
      <c r="I2" s="133">
        <v>3934421</v>
      </c>
      <c r="J2" s="133">
        <v>4290605</v>
      </c>
      <c r="K2" s="133">
        <v>4383400</v>
      </c>
      <c r="L2" s="134">
        <v>4532400</v>
      </c>
    </row>
    <row r="3" spans="5:12" ht="12.75">
      <c r="E3" s="135" t="s">
        <v>45</v>
      </c>
      <c r="F3" s="136">
        <v>419900</v>
      </c>
      <c r="G3" s="136">
        <v>442982.31</v>
      </c>
      <c r="H3" s="133">
        <v>0</v>
      </c>
      <c r="I3" s="133">
        <v>336330</v>
      </c>
      <c r="J3" s="133">
        <v>2850000</v>
      </c>
      <c r="K3" s="133"/>
      <c r="L3" s="134"/>
    </row>
    <row r="4" spans="5:12" ht="13.5" thickBot="1">
      <c r="E4" s="137" t="s">
        <v>188</v>
      </c>
      <c r="F4" s="138">
        <v>323159.16</v>
      </c>
      <c r="G4" s="138">
        <v>362439.48</v>
      </c>
      <c r="H4" s="139">
        <v>895608</v>
      </c>
      <c r="I4" s="139">
        <v>513406</v>
      </c>
      <c r="J4" s="139">
        <v>1620050</v>
      </c>
      <c r="K4" s="139">
        <v>50</v>
      </c>
      <c r="L4" s="134">
        <v>50</v>
      </c>
    </row>
    <row r="5" spans="5:12" ht="21" customHeight="1" thickBot="1">
      <c r="E5" s="9" t="s">
        <v>47</v>
      </c>
      <c r="F5" s="140">
        <f aca="true" t="shared" si="0" ref="F5:L5">SUM(F2:F4)</f>
        <v>4184121.0700000003</v>
      </c>
      <c r="G5" s="140">
        <f t="shared" si="0"/>
        <v>4513254.28</v>
      </c>
      <c r="H5" s="107">
        <f t="shared" si="0"/>
        <v>4470602</v>
      </c>
      <c r="I5" s="107">
        <f t="shared" si="0"/>
        <v>4784157</v>
      </c>
      <c r="J5" s="107">
        <f>SUM(J2:J4)</f>
        <v>8760655</v>
      </c>
      <c r="K5" s="107">
        <f t="shared" si="0"/>
        <v>4383450</v>
      </c>
      <c r="L5" s="140">
        <f t="shared" si="0"/>
        <v>4532450</v>
      </c>
    </row>
    <row r="6" spans="5:12" ht="13.5" thickBot="1">
      <c r="E6" s="141"/>
      <c r="F6" s="142"/>
      <c r="G6" s="143"/>
      <c r="H6" s="139"/>
      <c r="I6" s="139"/>
      <c r="J6" s="139"/>
      <c r="K6" s="139"/>
      <c r="L6" s="144"/>
    </row>
    <row r="7" spans="5:12" ht="39" thickBot="1">
      <c r="E7" s="9" t="s">
        <v>100</v>
      </c>
      <c r="F7" s="382" t="s">
        <v>158</v>
      </c>
      <c r="G7" s="382" t="s">
        <v>170</v>
      </c>
      <c r="H7" s="349" t="s">
        <v>138</v>
      </c>
      <c r="I7" s="349" t="s">
        <v>171</v>
      </c>
      <c r="J7" s="349" t="s">
        <v>150</v>
      </c>
      <c r="K7" s="349" t="s">
        <v>169</v>
      </c>
      <c r="L7" s="350" t="s">
        <v>174</v>
      </c>
    </row>
    <row r="8" spans="5:12" ht="12.75">
      <c r="E8" s="282" t="s">
        <v>44</v>
      </c>
      <c r="F8" s="225">
        <v>2720918.13</v>
      </c>
      <c r="G8" s="225">
        <v>2986913.31</v>
      </c>
      <c r="H8" s="283">
        <v>3484994</v>
      </c>
      <c r="I8" s="283">
        <v>3810647</v>
      </c>
      <c r="J8" s="283">
        <v>4058037</v>
      </c>
      <c r="K8" s="283">
        <v>4210836</v>
      </c>
      <c r="L8" s="284">
        <v>4353458</v>
      </c>
    </row>
    <row r="9" spans="5:12" ht="12.75">
      <c r="E9" s="135" t="s">
        <v>45</v>
      </c>
      <c r="F9" s="136">
        <v>726889.96</v>
      </c>
      <c r="G9" s="136">
        <v>673142.63</v>
      </c>
      <c r="H9" s="133">
        <v>953000</v>
      </c>
      <c r="I9" s="133">
        <v>463106</v>
      </c>
      <c r="J9" s="133">
        <v>4670000</v>
      </c>
      <c r="K9" s="133">
        <v>100000</v>
      </c>
      <c r="L9" s="134">
        <v>80000</v>
      </c>
    </row>
    <row r="10" spans="5:12" ht="12.75">
      <c r="E10" s="135" t="s">
        <v>128</v>
      </c>
      <c r="F10" s="136">
        <v>26008</v>
      </c>
      <c r="G10" s="136">
        <v>30690</v>
      </c>
      <c r="H10" s="205">
        <v>40</v>
      </c>
      <c r="I10" s="205">
        <v>2040</v>
      </c>
      <c r="J10" s="205">
        <v>50</v>
      </c>
      <c r="K10" s="205">
        <v>50</v>
      </c>
      <c r="L10" s="285">
        <v>50</v>
      </c>
    </row>
    <row r="11" spans="5:12" ht="12.75">
      <c r="E11" s="135" t="s">
        <v>139</v>
      </c>
      <c r="F11" s="136"/>
      <c r="G11" s="136"/>
      <c r="H11" s="205">
        <v>32568</v>
      </c>
      <c r="I11" s="205">
        <v>32568</v>
      </c>
      <c r="J11" s="205">
        <v>32568</v>
      </c>
      <c r="K11" s="205">
        <v>72564</v>
      </c>
      <c r="L11" s="285">
        <v>98942</v>
      </c>
    </row>
    <row r="12" spans="5:12" ht="21" customHeight="1" thickBot="1">
      <c r="E12" s="286" t="s">
        <v>46</v>
      </c>
      <c r="F12" s="287">
        <f>SUM(F8:F10)</f>
        <v>3473816.09</v>
      </c>
      <c r="G12" s="288">
        <f aca="true" t="shared" si="1" ref="G12:L12">SUM(G8:G11)</f>
        <v>3690745.94</v>
      </c>
      <c r="H12" s="289">
        <f t="shared" si="1"/>
        <v>4470602</v>
      </c>
      <c r="I12" s="289">
        <f t="shared" si="1"/>
        <v>4308361</v>
      </c>
      <c r="J12" s="289">
        <f>SUM(J8:J11)</f>
        <v>8760655</v>
      </c>
      <c r="K12" s="289">
        <f t="shared" si="1"/>
        <v>4383450</v>
      </c>
      <c r="L12" s="243">
        <f t="shared" si="1"/>
        <v>4532450</v>
      </c>
    </row>
    <row r="13" spans="5:12" ht="24" customHeight="1" thickBot="1">
      <c r="E13" s="15" t="s">
        <v>82</v>
      </c>
      <c r="F13" s="107">
        <v>710304.98</v>
      </c>
      <c r="G13" s="107">
        <v>822508.34</v>
      </c>
      <c r="H13" s="107">
        <v>0</v>
      </c>
      <c r="I13" s="107">
        <f>I5-I12</f>
        <v>475796</v>
      </c>
      <c r="J13" s="107">
        <f>J5-J12</f>
        <v>0</v>
      </c>
      <c r="K13" s="107">
        <f>K5-K12</f>
        <v>0</v>
      </c>
      <c r="L13" s="140">
        <f>L5-L12</f>
        <v>0</v>
      </c>
    </row>
    <row r="14" spans="5:12" ht="12.75">
      <c r="E14" s="226"/>
      <c r="F14" s="227"/>
      <c r="G14" s="228"/>
      <c r="H14" s="228"/>
      <c r="I14" s="228"/>
      <c r="J14" s="230"/>
      <c r="K14" s="228"/>
      <c r="L14" s="227"/>
    </row>
    <row r="15" spans="5:12" ht="12.75">
      <c r="E15" s="226"/>
      <c r="F15" s="227"/>
      <c r="G15" s="228"/>
      <c r="H15" s="228"/>
      <c r="I15" s="228"/>
      <c r="J15" s="230"/>
      <c r="K15" s="228"/>
      <c r="L15" s="227"/>
    </row>
    <row r="16" spans="4:11" ht="15.75">
      <c r="D16" s="56"/>
      <c r="E16" s="77" t="s">
        <v>110</v>
      </c>
      <c r="F16" s="63"/>
      <c r="G16" s="20"/>
      <c r="H16" s="20"/>
      <c r="I16" s="20"/>
      <c r="J16" s="231"/>
      <c r="K16" s="204"/>
    </row>
    <row r="17" spans="4:11" ht="15.75">
      <c r="D17" s="56"/>
      <c r="E17" s="77" t="s">
        <v>196</v>
      </c>
      <c r="F17" s="77"/>
      <c r="G17" s="56"/>
      <c r="H17" s="20"/>
      <c r="I17" s="20"/>
      <c r="J17" s="229"/>
      <c r="K17" s="20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3.00390625" style="0" customWidth="1"/>
    <col min="4" max="4" width="6.140625" style="0" customWidth="1"/>
    <col min="5" max="5" width="34.57421875" style="0" customWidth="1"/>
    <col min="6" max="8" width="11.00390625" style="0" bestFit="1" customWidth="1"/>
    <col min="9" max="9" width="12.28125" style="0" customWidth="1"/>
    <col min="10" max="10" width="13.00390625" style="0" customWidth="1"/>
    <col min="11" max="11" width="11.28125" style="0" customWidth="1"/>
    <col min="12" max="12" width="12.00390625" style="0" customWidth="1"/>
  </cols>
  <sheetData>
    <row r="1" spans="1:12" ht="28.5" customHeight="1" thickBot="1">
      <c r="A1" s="389" t="s">
        <v>27</v>
      </c>
      <c r="B1" s="390"/>
      <c r="C1" s="390"/>
      <c r="D1" s="390"/>
      <c r="E1" s="391"/>
      <c r="F1" s="399" t="s">
        <v>103</v>
      </c>
      <c r="G1" s="400"/>
      <c r="H1" s="400"/>
      <c r="I1" s="400"/>
      <c r="J1" s="401"/>
      <c r="K1" s="401"/>
      <c r="L1" s="402"/>
    </row>
    <row r="2" spans="1:12" ht="27" customHeight="1" thickBot="1">
      <c r="A2" s="392"/>
      <c r="B2" s="393"/>
      <c r="C2" s="393"/>
      <c r="D2" s="393"/>
      <c r="E2" s="394"/>
      <c r="F2" s="383" t="s">
        <v>173</v>
      </c>
      <c r="G2" s="384" t="s">
        <v>170</v>
      </c>
      <c r="H2" s="178" t="s">
        <v>138</v>
      </c>
      <c r="I2" s="178" t="s">
        <v>171</v>
      </c>
      <c r="J2" s="238" t="s">
        <v>150</v>
      </c>
      <c r="K2" s="178" t="s">
        <v>169</v>
      </c>
      <c r="L2" s="179" t="s">
        <v>174</v>
      </c>
    </row>
    <row r="3" spans="1:12" ht="12.75">
      <c r="A3" s="52" t="s">
        <v>20</v>
      </c>
      <c r="B3" s="48" t="s">
        <v>20</v>
      </c>
      <c r="C3" s="48"/>
      <c r="D3" s="247" t="s">
        <v>111</v>
      </c>
      <c r="E3" s="248" t="s">
        <v>137</v>
      </c>
      <c r="F3" s="249">
        <v>5009.58</v>
      </c>
      <c r="G3" s="249">
        <v>2000.48</v>
      </c>
      <c r="H3" s="250"/>
      <c r="I3" s="249">
        <v>2</v>
      </c>
      <c r="J3" s="250">
        <v>50</v>
      </c>
      <c r="K3" s="251"/>
      <c r="L3" s="252"/>
    </row>
    <row r="4" spans="1:12" ht="12.75">
      <c r="A4" s="33" t="s">
        <v>20</v>
      </c>
      <c r="B4" s="25" t="s">
        <v>22</v>
      </c>
      <c r="C4" s="25"/>
      <c r="D4" s="183" t="s">
        <v>124</v>
      </c>
      <c r="E4" s="67" t="s">
        <v>151</v>
      </c>
      <c r="F4" s="127">
        <v>17619.77</v>
      </c>
      <c r="G4" s="127">
        <v>16663</v>
      </c>
      <c r="H4" s="128"/>
      <c r="I4" s="127" t="s">
        <v>81</v>
      </c>
      <c r="J4" s="128"/>
      <c r="K4" s="129"/>
      <c r="L4" s="253"/>
    </row>
    <row r="5" spans="1:12" ht="12.75">
      <c r="A5" s="33" t="s">
        <v>20</v>
      </c>
      <c r="B5" s="25" t="s">
        <v>22</v>
      </c>
      <c r="C5" s="25"/>
      <c r="D5" s="183" t="s">
        <v>162</v>
      </c>
      <c r="E5" s="67" t="s">
        <v>163</v>
      </c>
      <c r="F5" s="127"/>
      <c r="G5" s="127"/>
      <c r="H5" s="128">
        <v>23000</v>
      </c>
      <c r="I5" s="127">
        <v>21930</v>
      </c>
      <c r="J5" s="128"/>
      <c r="K5" s="129"/>
      <c r="L5" s="253"/>
    </row>
    <row r="6" spans="1:12" ht="12.75">
      <c r="A6" s="68" t="s">
        <v>21</v>
      </c>
      <c r="B6" s="69" t="s">
        <v>23</v>
      </c>
      <c r="C6" s="27"/>
      <c r="D6" s="69" t="s">
        <v>104</v>
      </c>
      <c r="E6" s="70" t="s">
        <v>164</v>
      </c>
      <c r="F6" s="89"/>
      <c r="G6" s="89"/>
      <c r="H6" s="120">
        <v>15000</v>
      </c>
      <c r="I6" s="89">
        <v>8976</v>
      </c>
      <c r="J6" s="120"/>
      <c r="K6" s="120"/>
      <c r="L6" s="173"/>
    </row>
    <row r="7" spans="1:12" ht="12.75">
      <c r="A7" s="68" t="s">
        <v>22</v>
      </c>
      <c r="B7" s="69" t="s">
        <v>21</v>
      </c>
      <c r="C7" s="27"/>
      <c r="D7" s="71" t="s">
        <v>105</v>
      </c>
      <c r="E7" s="70" t="s">
        <v>118</v>
      </c>
      <c r="F7" s="89"/>
      <c r="G7" s="89">
        <v>191885.49</v>
      </c>
      <c r="H7" s="120"/>
      <c r="I7" s="89"/>
      <c r="J7" s="120"/>
      <c r="K7" s="120"/>
      <c r="L7" s="173"/>
    </row>
    <row r="8" spans="1:12" ht="12.75">
      <c r="A8" s="68" t="s">
        <v>23</v>
      </c>
      <c r="B8" s="69" t="s">
        <v>20</v>
      </c>
      <c r="C8" s="27"/>
      <c r="D8" s="69" t="s">
        <v>104</v>
      </c>
      <c r="E8" s="70" t="s">
        <v>117</v>
      </c>
      <c r="F8" s="89">
        <v>131689.19</v>
      </c>
      <c r="G8" s="89" t="s">
        <v>81</v>
      </c>
      <c r="H8" s="120">
        <v>150000</v>
      </c>
      <c r="I8" s="89">
        <v>118710</v>
      </c>
      <c r="J8" s="120"/>
      <c r="K8" s="120">
        <v>100000</v>
      </c>
      <c r="L8" s="173">
        <v>80000</v>
      </c>
    </row>
    <row r="9" spans="1:12" ht="12.75">
      <c r="A9" s="68" t="s">
        <v>23</v>
      </c>
      <c r="B9" s="69" t="s">
        <v>20</v>
      </c>
      <c r="C9" s="27"/>
      <c r="D9" s="69" t="s">
        <v>104</v>
      </c>
      <c r="E9" s="70" t="s">
        <v>178</v>
      </c>
      <c r="F9" s="89"/>
      <c r="G9" s="89">
        <v>817.5</v>
      </c>
      <c r="H9" s="120"/>
      <c r="I9" s="89">
        <v>39705</v>
      </c>
      <c r="J9" s="120"/>
      <c r="K9" s="120"/>
      <c r="L9" s="173"/>
    </row>
    <row r="10" spans="1:12" ht="12.75">
      <c r="A10" s="68" t="s">
        <v>23</v>
      </c>
      <c r="B10" s="69" t="s">
        <v>20</v>
      </c>
      <c r="C10" s="27"/>
      <c r="D10" s="69" t="s">
        <v>104</v>
      </c>
      <c r="E10" s="70" t="s">
        <v>193</v>
      </c>
      <c r="F10" s="89"/>
      <c r="G10" s="89">
        <v>220231.22</v>
      </c>
      <c r="H10" s="120"/>
      <c r="I10" s="89" t="s">
        <v>81</v>
      </c>
      <c r="J10" s="120" t="s">
        <v>81</v>
      </c>
      <c r="K10" s="120"/>
      <c r="L10" s="173"/>
    </row>
    <row r="11" spans="1:12" ht="12.75">
      <c r="A11" s="68" t="s">
        <v>23</v>
      </c>
      <c r="B11" s="69" t="s">
        <v>20</v>
      </c>
      <c r="C11" s="27"/>
      <c r="D11" s="69" t="s">
        <v>104</v>
      </c>
      <c r="E11" s="70" t="s">
        <v>192</v>
      </c>
      <c r="F11" s="89"/>
      <c r="G11" s="89"/>
      <c r="H11" s="120"/>
      <c r="I11" s="89"/>
      <c r="J11" s="120">
        <v>15000</v>
      </c>
      <c r="K11" s="120"/>
      <c r="L11" s="173"/>
    </row>
    <row r="12" spans="1:12" ht="12.75">
      <c r="A12" s="68" t="s">
        <v>23</v>
      </c>
      <c r="B12" s="69" t="s">
        <v>20</v>
      </c>
      <c r="C12" s="27"/>
      <c r="D12" s="69" t="s">
        <v>104</v>
      </c>
      <c r="E12" s="70" t="s">
        <v>183</v>
      </c>
      <c r="F12" s="89"/>
      <c r="G12" s="89"/>
      <c r="H12" s="120"/>
      <c r="I12" s="89">
        <v>35530</v>
      </c>
      <c r="J12" s="120"/>
      <c r="K12" s="120"/>
      <c r="L12" s="173"/>
    </row>
    <row r="13" spans="1:12" ht="12.75">
      <c r="A13" s="68" t="s">
        <v>23</v>
      </c>
      <c r="B13" s="69" t="s">
        <v>20</v>
      </c>
      <c r="C13" s="27"/>
      <c r="D13" s="69" t="s">
        <v>104</v>
      </c>
      <c r="E13" s="70" t="s">
        <v>198</v>
      </c>
      <c r="F13" s="89"/>
      <c r="G13" s="89"/>
      <c r="H13" s="120"/>
      <c r="I13" s="89"/>
      <c r="J13" s="120">
        <v>75000</v>
      </c>
      <c r="K13" s="120"/>
      <c r="L13" s="173"/>
    </row>
    <row r="14" spans="1:12" ht="12.75">
      <c r="A14" s="68" t="s">
        <v>24</v>
      </c>
      <c r="B14" s="69" t="s">
        <v>20</v>
      </c>
      <c r="C14" s="27"/>
      <c r="D14" s="69"/>
      <c r="E14" s="72" t="s">
        <v>179</v>
      </c>
      <c r="F14" s="90">
        <v>1264.86</v>
      </c>
      <c r="G14" s="90">
        <v>8780</v>
      </c>
      <c r="H14" s="120">
        <v>10000</v>
      </c>
      <c r="I14" s="90">
        <v>10000</v>
      </c>
      <c r="J14" s="120"/>
      <c r="K14" s="121"/>
      <c r="L14" s="173"/>
    </row>
    <row r="15" spans="1:12" ht="12.75">
      <c r="A15" s="68" t="s">
        <v>24</v>
      </c>
      <c r="B15" s="69" t="s">
        <v>20</v>
      </c>
      <c r="C15" s="27"/>
      <c r="D15" s="69" t="s">
        <v>190</v>
      </c>
      <c r="E15" s="72" t="s">
        <v>197</v>
      </c>
      <c r="F15" s="90"/>
      <c r="G15" s="90" t="s">
        <v>81</v>
      </c>
      <c r="H15" s="120">
        <v>600000</v>
      </c>
      <c r="I15" s="90">
        <v>5600</v>
      </c>
      <c r="J15" s="120">
        <v>690000</v>
      </c>
      <c r="K15" s="121"/>
      <c r="L15" s="173"/>
    </row>
    <row r="16" spans="1:12" ht="12.75">
      <c r="A16" s="68" t="s">
        <v>24</v>
      </c>
      <c r="B16" s="69" t="s">
        <v>21</v>
      </c>
      <c r="C16" s="27"/>
      <c r="D16" s="69"/>
      <c r="E16" s="72" t="s">
        <v>152</v>
      </c>
      <c r="F16" s="90"/>
      <c r="G16" s="90">
        <v>76417.8</v>
      </c>
      <c r="H16" s="120"/>
      <c r="I16" s="90">
        <v>10000</v>
      </c>
      <c r="J16" s="120"/>
      <c r="K16" s="121"/>
      <c r="L16" s="173"/>
    </row>
    <row r="17" spans="1:12" ht="12.75">
      <c r="A17" s="68" t="s">
        <v>24</v>
      </c>
      <c r="B17" s="69" t="s">
        <v>21</v>
      </c>
      <c r="C17" s="27"/>
      <c r="D17" s="69" t="s">
        <v>191</v>
      </c>
      <c r="E17" s="72" t="s">
        <v>199</v>
      </c>
      <c r="F17" s="90">
        <v>438388.78</v>
      </c>
      <c r="G17" s="90" t="s">
        <v>81</v>
      </c>
      <c r="H17" s="120">
        <v>20000</v>
      </c>
      <c r="I17" s="90"/>
      <c r="J17" s="120">
        <v>3450000</v>
      </c>
      <c r="K17" s="121"/>
      <c r="L17" s="173"/>
    </row>
    <row r="18" spans="1:12" ht="12.75">
      <c r="A18" s="68" t="s">
        <v>24</v>
      </c>
      <c r="B18" s="69" t="s">
        <v>21</v>
      </c>
      <c r="C18" s="27"/>
      <c r="D18" s="69"/>
      <c r="E18" s="72" t="s">
        <v>129</v>
      </c>
      <c r="F18" s="90">
        <v>56200.61</v>
      </c>
      <c r="G18" s="90" t="s">
        <v>81</v>
      </c>
      <c r="H18" s="120"/>
      <c r="I18" s="90">
        <v>5500</v>
      </c>
      <c r="J18" s="120"/>
      <c r="K18" s="121"/>
      <c r="L18" s="173"/>
    </row>
    <row r="19" spans="1:12" ht="12.75">
      <c r="A19" s="68" t="s">
        <v>24</v>
      </c>
      <c r="B19" s="69" t="s">
        <v>21</v>
      </c>
      <c r="C19" s="27"/>
      <c r="D19" s="69"/>
      <c r="E19" s="72" t="s">
        <v>156</v>
      </c>
      <c r="F19" s="90"/>
      <c r="G19" s="90">
        <v>133170.71</v>
      </c>
      <c r="H19" s="120"/>
      <c r="I19" s="90">
        <v>1553</v>
      </c>
      <c r="J19" s="120"/>
      <c r="K19" s="121"/>
      <c r="L19" s="173"/>
    </row>
    <row r="20" spans="1:12" ht="12.75">
      <c r="A20" s="68" t="s">
        <v>24</v>
      </c>
      <c r="B20" s="69" t="s">
        <v>23</v>
      </c>
      <c r="C20" s="27"/>
      <c r="D20" s="69" t="s">
        <v>106</v>
      </c>
      <c r="E20" s="72" t="s">
        <v>149</v>
      </c>
      <c r="F20" s="90">
        <v>24422.01</v>
      </c>
      <c r="G20" s="90" t="s">
        <v>81</v>
      </c>
      <c r="H20" s="120"/>
      <c r="I20" s="89">
        <v>4980</v>
      </c>
      <c r="J20" s="120"/>
      <c r="K20" s="121"/>
      <c r="L20" s="173"/>
    </row>
    <row r="21" spans="1:12" ht="12.75">
      <c r="A21" s="68" t="s">
        <v>25</v>
      </c>
      <c r="B21" s="69" t="s">
        <v>20</v>
      </c>
      <c r="C21" s="27"/>
      <c r="D21" s="69" t="s">
        <v>144</v>
      </c>
      <c r="E21" s="72" t="s">
        <v>185</v>
      </c>
      <c r="F21" s="90"/>
      <c r="G21" s="90"/>
      <c r="H21" s="120">
        <v>50000</v>
      </c>
      <c r="I21" s="90">
        <v>9120</v>
      </c>
      <c r="J21" s="120"/>
      <c r="K21" s="121"/>
      <c r="L21" s="173"/>
    </row>
    <row r="22" spans="1:12" ht="12.75">
      <c r="A22" s="68" t="s">
        <v>25</v>
      </c>
      <c r="B22" s="69" t="s">
        <v>22</v>
      </c>
      <c r="C22" s="27"/>
      <c r="D22" s="69" t="s">
        <v>144</v>
      </c>
      <c r="E22" s="72" t="s">
        <v>189</v>
      </c>
      <c r="F22" s="90"/>
      <c r="G22" s="90"/>
      <c r="H22" s="120"/>
      <c r="I22" s="90"/>
      <c r="J22" s="120">
        <v>130000</v>
      </c>
      <c r="K22" s="121"/>
      <c r="L22" s="173"/>
    </row>
    <row r="23" spans="1:12" ht="12.75">
      <c r="A23" s="68" t="s">
        <v>26</v>
      </c>
      <c r="B23" s="69" t="s">
        <v>20</v>
      </c>
      <c r="C23" s="27"/>
      <c r="D23" s="69" t="s">
        <v>121</v>
      </c>
      <c r="E23" s="72" t="s">
        <v>142</v>
      </c>
      <c r="F23" s="90">
        <v>7178.16</v>
      </c>
      <c r="G23" s="90" t="s">
        <v>81</v>
      </c>
      <c r="H23" s="120">
        <v>10000</v>
      </c>
      <c r="I23" s="90">
        <v>8300</v>
      </c>
      <c r="J23" s="120"/>
      <c r="K23" s="121"/>
      <c r="L23" s="173"/>
    </row>
    <row r="24" spans="1:12" ht="12.75">
      <c r="A24" s="68" t="s">
        <v>125</v>
      </c>
      <c r="B24" s="69" t="s">
        <v>20</v>
      </c>
      <c r="C24" s="27"/>
      <c r="D24" s="69" t="s">
        <v>126</v>
      </c>
      <c r="E24" s="72" t="s">
        <v>184</v>
      </c>
      <c r="F24" s="90">
        <v>34914</v>
      </c>
      <c r="G24" s="90">
        <v>5100</v>
      </c>
      <c r="H24" s="120"/>
      <c r="I24" s="90">
        <v>108500</v>
      </c>
      <c r="J24" s="120"/>
      <c r="K24" s="121"/>
      <c r="L24" s="173"/>
    </row>
    <row r="25" spans="1:12" ht="12.75">
      <c r="A25" s="188" t="s">
        <v>31</v>
      </c>
      <c r="B25" s="189" t="s">
        <v>20</v>
      </c>
      <c r="C25" s="29"/>
      <c r="D25" s="69" t="s">
        <v>126</v>
      </c>
      <c r="E25" s="190" t="s">
        <v>135</v>
      </c>
      <c r="F25" s="93"/>
      <c r="G25" s="93">
        <v>6216.43</v>
      </c>
      <c r="H25" s="186"/>
      <c r="I25" s="93" t="s">
        <v>81</v>
      </c>
      <c r="J25" s="186"/>
      <c r="K25" s="122"/>
      <c r="L25" s="254"/>
    </row>
    <row r="26" spans="1:12" ht="12.75">
      <c r="A26" s="188" t="s">
        <v>31</v>
      </c>
      <c r="B26" s="189" t="s">
        <v>20</v>
      </c>
      <c r="C26" s="29"/>
      <c r="D26" s="69" t="s">
        <v>126</v>
      </c>
      <c r="E26" s="190" t="s">
        <v>186</v>
      </c>
      <c r="F26" s="93"/>
      <c r="G26" s="93"/>
      <c r="H26" s="186"/>
      <c r="I26" s="93"/>
      <c r="J26" s="186">
        <v>150000</v>
      </c>
      <c r="K26" s="122"/>
      <c r="L26" s="254"/>
    </row>
    <row r="27" spans="1:12" ht="12.75">
      <c r="A27" s="188" t="s">
        <v>31</v>
      </c>
      <c r="B27" s="189" t="s">
        <v>21</v>
      </c>
      <c r="C27" s="29"/>
      <c r="D27" s="69" t="s">
        <v>143</v>
      </c>
      <c r="E27" s="190" t="s">
        <v>182</v>
      </c>
      <c r="F27" s="93"/>
      <c r="G27" s="93"/>
      <c r="H27" s="186"/>
      <c r="I27" s="93">
        <v>23200</v>
      </c>
      <c r="J27" s="186"/>
      <c r="K27" s="122"/>
      <c r="L27" s="254"/>
    </row>
    <row r="28" spans="1:12" ht="12.75">
      <c r="A28" s="188" t="s">
        <v>31</v>
      </c>
      <c r="B28" s="189" t="s">
        <v>21</v>
      </c>
      <c r="C28" s="29"/>
      <c r="D28" s="69" t="s">
        <v>143</v>
      </c>
      <c r="E28" s="190" t="s">
        <v>187</v>
      </c>
      <c r="F28" s="93"/>
      <c r="G28" s="93"/>
      <c r="H28" s="186"/>
      <c r="I28" s="93"/>
      <c r="J28" s="186">
        <v>55000</v>
      </c>
      <c r="K28" s="122"/>
      <c r="L28" s="254"/>
    </row>
    <row r="29" spans="1:12" ht="12.75">
      <c r="A29" s="68" t="s">
        <v>31</v>
      </c>
      <c r="B29" s="69" t="s">
        <v>22</v>
      </c>
      <c r="C29" s="27"/>
      <c r="D29" s="69" t="s">
        <v>144</v>
      </c>
      <c r="E29" s="72" t="s">
        <v>136</v>
      </c>
      <c r="F29" s="121">
        <v>10203</v>
      </c>
      <c r="G29" s="121" t="s">
        <v>81</v>
      </c>
      <c r="H29" s="120"/>
      <c r="I29" s="121">
        <v>47000</v>
      </c>
      <c r="J29" s="120">
        <v>104950</v>
      </c>
      <c r="K29" s="121"/>
      <c r="L29" s="173"/>
    </row>
    <row r="30" spans="1:12" ht="12.75">
      <c r="A30" s="188" t="s">
        <v>34</v>
      </c>
      <c r="B30" s="189" t="s">
        <v>20</v>
      </c>
      <c r="C30" s="29"/>
      <c r="D30" s="79" t="s">
        <v>115</v>
      </c>
      <c r="E30" s="190" t="s">
        <v>157</v>
      </c>
      <c r="F30" s="93"/>
      <c r="G30" s="93">
        <v>11860</v>
      </c>
      <c r="H30" s="186"/>
      <c r="I30" s="93" t="s">
        <v>81</v>
      </c>
      <c r="J30" s="186"/>
      <c r="K30" s="122"/>
      <c r="L30" s="254"/>
    </row>
    <row r="31" spans="1:12" ht="13.5" thickBot="1">
      <c r="A31" s="188" t="s">
        <v>34</v>
      </c>
      <c r="B31" s="189" t="s">
        <v>21</v>
      </c>
      <c r="C31" s="29"/>
      <c r="D31" s="180" t="s">
        <v>115</v>
      </c>
      <c r="E31" s="190" t="s">
        <v>165</v>
      </c>
      <c r="F31" s="93"/>
      <c r="G31" s="93"/>
      <c r="H31" s="186">
        <v>75000</v>
      </c>
      <c r="I31" s="93">
        <v>4500</v>
      </c>
      <c r="J31" s="186" t="s">
        <v>81</v>
      </c>
      <c r="K31" s="122"/>
      <c r="L31" s="254"/>
    </row>
    <row r="32" spans="1:12" ht="16.5" thickBot="1">
      <c r="A32" s="319"/>
      <c r="B32" s="321"/>
      <c r="C32" s="321"/>
      <c r="D32" s="320"/>
      <c r="E32" s="62" t="s">
        <v>108</v>
      </c>
      <c r="F32" s="191">
        <f aca="true" t="shared" si="0" ref="F32:L32">SUM(F3:F31)</f>
        <v>726889.9600000001</v>
      </c>
      <c r="G32" s="118">
        <f t="shared" si="0"/>
        <v>673142.63</v>
      </c>
      <c r="H32" s="119">
        <f t="shared" si="0"/>
        <v>953000</v>
      </c>
      <c r="I32" s="119">
        <f t="shared" si="0"/>
        <v>463106</v>
      </c>
      <c r="J32" s="239">
        <f t="shared" si="0"/>
        <v>4670000</v>
      </c>
      <c r="K32" s="119">
        <f t="shared" si="0"/>
        <v>100000</v>
      </c>
      <c r="L32" s="130">
        <f t="shared" si="0"/>
        <v>80000</v>
      </c>
    </row>
  </sheetData>
  <sheetProtection/>
  <mergeCells count="2">
    <mergeCell ref="A1:E2"/>
    <mergeCell ref="F1:L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Admin</cp:lastModifiedBy>
  <cp:lastPrinted>2021-11-25T13:00:21Z</cp:lastPrinted>
  <dcterms:created xsi:type="dcterms:W3CDTF">2009-03-06T09:59:21Z</dcterms:created>
  <dcterms:modified xsi:type="dcterms:W3CDTF">2021-12-03T08:14:11Z</dcterms:modified>
  <cp:category/>
  <cp:version/>
  <cp:contentType/>
  <cp:contentStatus/>
</cp:coreProperties>
</file>