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615" windowWidth="22695" windowHeight="10935" tabRatio="869" activeTab="1"/>
  </bookViews>
  <sheets>
    <sheet name="Rekapitulácia stavby" sheetId="1" r:id="rId1"/>
    <sheet name="1-6 - Kuchyňa" sheetId="10" r:id="rId2"/>
  </sheets>
  <definedNames>
    <definedName name="_xlnm._FilterDatabase" localSheetId="1" hidden="1">'1-6 - Kuchyňa'!$C$121:$K$182</definedName>
    <definedName name="_xlnm.Print_Titles" localSheetId="1">'1-6 - Kuchyňa'!$121:$121</definedName>
    <definedName name="_xlnm.Print_Titles" localSheetId="0">'Rekapitulácia stavby'!$92:$92</definedName>
    <definedName name="_xlnm.Print_Area" localSheetId="1">'1-6 - Kuchyňa'!$C$4:$J$76,'1-6 - Kuchyňa'!$C$82:$J$101,'1-6 - Kuchyňa'!$C$107:$K$182</definedName>
    <definedName name="_xlnm.Print_Area" localSheetId="0">'Rekapitulácia stavby'!$D$4:$AO$76,'Rekapitulácia stavby'!$C$82:$AQ$97</definedName>
  </definedNames>
  <calcPr calcId="125725"/>
</workbook>
</file>

<file path=xl/calcChain.xml><?xml version="1.0" encoding="utf-8"?>
<calcChain xmlns="http://schemas.openxmlformats.org/spreadsheetml/2006/main">
  <c r="J39" i="10"/>
  <c r="J38"/>
  <c r="AY96" i="1"/>
  <c r="J37" i="10"/>
  <c r="AX96" i="1" s="1"/>
  <c r="BI182" i="10"/>
  <c r="BH182"/>
  <c r="BG182"/>
  <c r="BE182"/>
  <c r="T182"/>
  <c r="R182"/>
  <c r="P182"/>
  <c r="BK182"/>
  <c r="J182"/>
  <c r="BF182"/>
  <c r="BI181"/>
  <c r="BH181"/>
  <c r="BG181"/>
  <c r="BE181"/>
  <c r="T181"/>
  <c r="R181"/>
  <c r="P181"/>
  <c r="BK181"/>
  <c r="J181"/>
  <c r="BF181" s="1"/>
  <c r="BI179"/>
  <c r="BH179"/>
  <c r="BG179"/>
  <c r="BE179"/>
  <c r="T179"/>
  <c r="R179"/>
  <c r="P179"/>
  <c r="BK179"/>
  <c r="J179"/>
  <c r="BF179" s="1"/>
  <c r="BI177"/>
  <c r="BH177"/>
  <c r="BG177"/>
  <c r="BE177"/>
  <c r="T177"/>
  <c r="R177"/>
  <c r="P177"/>
  <c r="BK177"/>
  <c r="J177"/>
  <c r="BF177" s="1"/>
  <c r="BI176"/>
  <c r="BH176"/>
  <c r="BG176"/>
  <c r="BE176"/>
  <c r="T176"/>
  <c r="R176"/>
  <c r="P176"/>
  <c r="BK176"/>
  <c r="J176"/>
  <c r="BF176" s="1"/>
  <c r="BI175"/>
  <c r="BH175"/>
  <c r="BG175"/>
  <c r="BE175"/>
  <c r="T175"/>
  <c r="R175"/>
  <c r="P175"/>
  <c r="BK175"/>
  <c r="J175"/>
  <c r="BF175" s="1"/>
  <c r="BI173"/>
  <c r="BH173"/>
  <c r="BG173"/>
  <c r="BE173"/>
  <c r="T173"/>
  <c r="R173"/>
  <c r="P173"/>
  <c r="BK173"/>
  <c r="J173"/>
  <c r="BF173" s="1"/>
  <c r="BI171"/>
  <c r="BH171"/>
  <c r="BG171"/>
  <c r="BE171"/>
  <c r="T171"/>
  <c r="R171"/>
  <c r="P171"/>
  <c r="BK171"/>
  <c r="J171"/>
  <c r="BF171" s="1"/>
  <c r="BI170"/>
  <c r="BH170"/>
  <c r="BG170"/>
  <c r="BE170"/>
  <c r="T170"/>
  <c r="R170"/>
  <c r="P170"/>
  <c r="BK170"/>
  <c r="J170"/>
  <c r="BF170"/>
  <c r="BI169"/>
  <c r="BH169"/>
  <c r="BG169"/>
  <c r="BE169"/>
  <c r="T169"/>
  <c r="R169"/>
  <c r="P169"/>
  <c r="BK169"/>
  <c r="J169"/>
  <c r="BF169" s="1"/>
  <c r="BI168"/>
  <c r="BH168"/>
  <c r="BG168"/>
  <c r="BE168"/>
  <c r="T168"/>
  <c r="R168"/>
  <c r="P168"/>
  <c r="BK168"/>
  <c r="J168"/>
  <c r="BF168" s="1"/>
  <c r="BI167"/>
  <c r="BH167"/>
  <c r="BG167"/>
  <c r="BE167"/>
  <c r="T167"/>
  <c r="R167"/>
  <c r="P167"/>
  <c r="BK167"/>
  <c r="J167"/>
  <c r="BF167" s="1"/>
  <c r="BI166"/>
  <c r="BH166"/>
  <c r="BG166"/>
  <c r="BE166"/>
  <c r="T166"/>
  <c r="R166"/>
  <c r="P166"/>
  <c r="BK166"/>
  <c r="J166"/>
  <c r="BF166" s="1"/>
  <c r="BI165"/>
  <c r="BH165"/>
  <c r="BG165"/>
  <c r="BE165"/>
  <c r="T165"/>
  <c r="R165"/>
  <c r="P165"/>
  <c r="BK165"/>
  <c r="J165"/>
  <c r="BF165" s="1"/>
  <c r="BI163"/>
  <c r="BH163"/>
  <c r="BG163"/>
  <c r="BE163"/>
  <c r="T163"/>
  <c r="R163"/>
  <c r="P163"/>
  <c r="BK163"/>
  <c r="J163"/>
  <c r="BF163"/>
  <c r="BI162"/>
  <c r="BH162"/>
  <c r="BG162"/>
  <c r="BE162"/>
  <c r="T162"/>
  <c r="R162"/>
  <c r="P162"/>
  <c r="BK162"/>
  <c r="J162"/>
  <c r="BF162" s="1"/>
  <c r="BI161"/>
  <c r="BH161"/>
  <c r="BG161"/>
  <c r="BE161"/>
  <c r="T161"/>
  <c r="R161"/>
  <c r="P161"/>
  <c r="BK161"/>
  <c r="J161"/>
  <c r="BF161"/>
  <c r="BI159"/>
  <c r="BH159"/>
  <c r="BG159"/>
  <c r="BE159"/>
  <c r="T159"/>
  <c r="R159"/>
  <c r="P159"/>
  <c r="BK159"/>
  <c r="J159"/>
  <c r="BF159" s="1"/>
  <c r="BI157"/>
  <c r="BH157"/>
  <c r="BG157"/>
  <c r="BE157"/>
  <c r="T157"/>
  <c r="R157"/>
  <c r="P157"/>
  <c r="BK157"/>
  <c r="J157"/>
  <c r="BF157" s="1"/>
  <c r="BI155"/>
  <c r="BH155"/>
  <c r="BG155"/>
  <c r="BE155"/>
  <c r="T155"/>
  <c r="R155"/>
  <c r="P155"/>
  <c r="BK155"/>
  <c r="J155"/>
  <c r="BF155" s="1"/>
  <c r="BI153"/>
  <c r="BH153"/>
  <c r="BG153"/>
  <c r="BE153"/>
  <c r="T153"/>
  <c r="R153"/>
  <c r="P153"/>
  <c r="BK153"/>
  <c r="J153"/>
  <c r="BF153" s="1"/>
  <c r="BI151"/>
  <c r="BH151"/>
  <c r="BG151"/>
  <c r="BE151"/>
  <c r="T151"/>
  <c r="R151"/>
  <c r="P151"/>
  <c r="BK151"/>
  <c r="J151"/>
  <c r="BF151" s="1"/>
  <c r="BI149"/>
  <c r="BH149"/>
  <c r="BG149"/>
  <c r="BE149"/>
  <c r="T149"/>
  <c r="R149"/>
  <c r="P149"/>
  <c r="BK149"/>
  <c r="J149"/>
  <c r="BF149" s="1"/>
  <c r="BI147"/>
  <c r="BH147"/>
  <c r="BG147"/>
  <c r="BE147"/>
  <c r="T147"/>
  <c r="R147"/>
  <c r="P147"/>
  <c r="BK147"/>
  <c r="J147"/>
  <c r="BF147" s="1"/>
  <c r="BI146"/>
  <c r="BH146"/>
  <c r="BG146"/>
  <c r="BE146"/>
  <c r="T146"/>
  <c r="R146"/>
  <c r="P146"/>
  <c r="BK146"/>
  <c r="J146"/>
  <c r="BF146"/>
  <c r="BI145"/>
  <c r="BH145"/>
  <c r="BG145"/>
  <c r="BE145"/>
  <c r="T145"/>
  <c r="R145"/>
  <c r="P145"/>
  <c r="BK145"/>
  <c r="J145"/>
  <c r="BF145" s="1"/>
  <c r="BI144"/>
  <c r="BH144"/>
  <c r="BG144"/>
  <c r="BE144"/>
  <c r="T144"/>
  <c r="R144"/>
  <c r="P144"/>
  <c r="BK144"/>
  <c r="J144"/>
  <c r="BF144" s="1"/>
  <c r="BI143"/>
  <c r="BH143"/>
  <c r="BG143"/>
  <c r="BE143"/>
  <c r="T143"/>
  <c r="R143"/>
  <c r="P143"/>
  <c r="BK143"/>
  <c r="J143"/>
  <c r="BF143" s="1"/>
  <c r="BI142"/>
  <c r="BH142"/>
  <c r="BG142"/>
  <c r="BE142"/>
  <c r="T142"/>
  <c r="R142"/>
  <c r="P142"/>
  <c r="BK142"/>
  <c r="J142"/>
  <c r="BF142" s="1"/>
  <c r="BI141"/>
  <c r="BH141"/>
  <c r="BG141"/>
  <c r="BE141"/>
  <c r="T141"/>
  <c r="R141"/>
  <c r="P141"/>
  <c r="BK141"/>
  <c r="J141"/>
  <c r="BF141" s="1"/>
  <c r="BI140"/>
  <c r="BH140"/>
  <c r="BG140"/>
  <c r="BE140"/>
  <c r="T140"/>
  <c r="R140"/>
  <c r="P140"/>
  <c r="BK140"/>
  <c r="J140"/>
  <c r="BF140"/>
  <c r="BI139"/>
  <c r="BH139"/>
  <c r="BG139"/>
  <c r="BE139"/>
  <c r="T139"/>
  <c r="R139"/>
  <c r="P139"/>
  <c r="BK139"/>
  <c r="J139"/>
  <c r="BF139" s="1"/>
  <c r="BI138"/>
  <c r="BH138"/>
  <c r="BG138"/>
  <c r="BE138"/>
  <c r="T138"/>
  <c r="R138"/>
  <c r="P138"/>
  <c r="BK138"/>
  <c r="J138"/>
  <c r="BF138"/>
  <c r="BI137"/>
  <c r="BH137"/>
  <c r="BG137"/>
  <c r="BE137"/>
  <c r="T137"/>
  <c r="R137"/>
  <c r="P137"/>
  <c r="BK137"/>
  <c r="J137"/>
  <c r="BF137" s="1"/>
  <c r="BI136"/>
  <c r="BH136"/>
  <c r="BG136"/>
  <c r="BE136"/>
  <c r="T136"/>
  <c r="R136"/>
  <c r="P136"/>
  <c r="BK136"/>
  <c r="J136"/>
  <c r="BF136" s="1"/>
  <c r="BI135"/>
  <c r="BH135"/>
  <c r="BG135"/>
  <c r="BE135"/>
  <c r="T135"/>
  <c r="R135"/>
  <c r="P135"/>
  <c r="BK135"/>
  <c r="J135"/>
  <c r="BF135" s="1"/>
  <c r="BI134"/>
  <c r="BH134"/>
  <c r="BG134"/>
  <c r="BE134"/>
  <c r="T134"/>
  <c r="R134"/>
  <c r="P134"/>
  <c r="BK134"/>
  <c r="J134"/>
  <c r="BF134" s="1"/>
  <c r="BI133"/>
  <c r="BH133"/>
  <c r="BG133"/>
  <c r="BE133"/>
  <c r="T133"/>
  <c r="R133"/>
  <c r="P133"/>
  <c r="BK133"/>
  <c r="J133"/>
  <c r="BF133" s="1"/>
  <c r="BI131"/>
  <c r="BH131"/>
  <c r="BG131"/>
  <c r="BE131"/>
  <c r="T131"/>
  <c r="R131"/>
  <c r="P131"/>
  <c r="BK131"/>
  <c r="J131"/>
  <c r="BF131" s="1"/>
  <c r="BI130"/>
  <c r="BH130"/>
  <c r="BG130"/>
  <c r="BE130"/>
  <c r="T130"/>
  <c r="R130"/>
  <c r="P130"/>
  <c r="BK130"/>
  <c r="J130"/>
  <c r="BF130" s="1"/>
  <c r="BI129"/>
  <c r="BH129"/>
  <c r="BG129"/>
  <c r="BE129"/>
  <c r="T129"/>
  <c r="R129"/>
  <c r="P129"/>
  <c r="BK129"/>
  <c r="J129"/>
  <c r="BF129"/>
  <c r="BI128"/>
  <c r="BH128"/>
  <c r="BG128"/>
  <c r="BE128"/>
  <c r="T128"/>
  <c r="R128"/>
  <c r="P128"/>
  <c r="BK128"/>
  <c r="J128"/>
  <c r="BF128" s="1"/>
  <c r="BI127"/>
  <c r="BH127"/>
  <c r="BG127"/>
  <c r="BE127"/>
  <c r="T127"/>
  <c r="R127"/>
  <c r="P127"/>
  <c r="BK127"/>
  <c r="J127"/>
  <c r="BF127" s="1"/>
  <c r="BI126"/>
  <c r="BH126"/>
  <c r="BG126"/>
  <c r="BE126"/>
  <c r="T126"/>
  <c r="R126"/>
  <c r="P126"/>
  <c r="BK126"/>
  <c r="J126"/>
  <c r="BF126" s="1"/>
  <c r="BI125"/>
  <c r="BH125"/>
  <c r="BG125"/>
  <c r="BE125"/>
  <c r="T125"/>
  <c r="R125"/>
  <c r="P125"/>
  <c r="BK125"/>
  <c r="J125"/>
  <c r="BF125"/>
  <c r="F116"/>
  <c r="E114"/>
  <c r="F91"/>
  <c r="E89"/>
  <c r="J26"/>
  <c r="E26"/>
  <c r="J94" s="1"/>
  <c r="J25"/>
  <c r="J23"/>
  <c r="E23"/>
  <c r="J93" s="1"/>
  <c r="J22"/>
  <c r="J20"/>
  <c r="E20"/>
  <c r="J19"/>
  <c r="J17"/>
  <c r="E17"/>
  <c r="J16"/>
  <c r="J116"/>
  <c r="J91"/>
  <c r="E7"/>
  <c r="E85" s="1"/>
  <c r="AS95" i="1"/>
  <c r="AS94" s="1"/>
  <c r="L90"/>
  <c r="AM90"/>
  <c r="AM89"/>
  <c r="L89"/>
  <c r="AM87"/>
  <c r="L87"/>
  <c r="L85"/>
  <c r="J119" i="10" l="1"/>
  <c r="T124"/>
  <c r="T123" s="1"/>
  <c r="T122" s="1"/>
  <c r="BK124"/>
  <c r="F38"/>
  <c r="BC96" i="1" s="1"/>
  <c r="J36" i="10"/>
  <c r="AW96" i="1" s="1"/>
  <c r="F36" i="10"/>
  <c r="BA96" i="1" s="1"/>
  <c r="F118" i="10"/>
  <c r="F93"/>
  <c r="F94"/>
  <c r="F119"/>
  <c r="F35"/>
  <c r="AZ96" i="1" s="1"/>
  <c r="J35" i="10"/>
  <c r="AV96" i="1" s="1"/>
  <c r="F39" i="10"/>
  <c r="BD96" i="1" s="1"/>
  <c r="BD95" s="1"/>
  <c r="R124" i="10"/>
  <c r="R123" s="1"/>
  <c r="R122" s="1"/>
  <c r="J118"/>
  <c r="E110"/>
  <c r="P124"/>
  <c r="P123" s="1"/>
  <c r="P122" s="1"/>
  <c r="AU96" i="1" s="1"/>
  <c r="F37" i="10"/>
  <c r="BB96" i="1" s="1"/>
  <c r="BB95" s="1"/>
  <c r="AT96" l="1"/>
  <c r="BD94"/>
  <c r="W33" s="1"/>
  <c r="AX95"/>
  <c r="BB94"/>
  <c r="BK123" i="10"/>
  <c r="J124"/>
  <c r="J100" s="1"/>
  <c r="AZ95" i="1"/>
  <c r="BA95"/>
  <c r="BC95"/>
  <c r="AU95"/>
  <c r="AU94" s="1"/>
  <c r="AW95" l="1"/>
  <c r="BA94"/>
  <c r="AX94"/>
  <c r="W31"/>
  <c r="AZ94"/>
  <c r="AV95"/>
  <c r="AT95" s="1"/>
  <c r="BC94"/>
  <c r="AY95"/>
  <c r="J123" i="10"/>
  <c r="J99" s="1"/>
  <c r="BK122"/>
  <c r="J122" s="1"/>
  <c r="AV94" i="1" l="1"/>
  <c r="J32" i="10"/>
  <c r="J98"/>
  <c r="AY94" i="1"/>
  <c r="W32"/>
  <c r="AW94"/>
  <c r="AG96" l="1"/>
  <c r="AN96" s="1"/>
  <c r="J41" i="10"/>
  <c r="AT94" i="1"/>
  <c r="AG95" l="1"/>
  <c r="AN95" l="1"/>
  <c r="AK26" l="1"/>
</calcChain>
</file>

<file path=xl/sharedStrings.xml><?xml version="1.0" encoding="utf-8"?>
<sst xmlns="http://schemas.openxmlformats.org/spreadsheetml/2006/main" count="996" uniqueCount="268">
  <si>
    <t>Export Komplet</t>
  </si>
  <si>
    <t/>
  </si>
  <si>
    <t>2.0</t>
  </si>
  <si>
    <t>False</t>
  </si>
  <si>
    <t>{5e9d7bc2-aed0-4c1c-8418-81f7ea8141a8}</t>
  </si>
  <si>
    <t>&gt;&gt;  skryté stĺpce  &lt;&lt;</t>
  </si>
  <si>
    <t>0,01</t>
  </si>
  <si>
    <t>20</t>
  </si>
  <si>
    <t>REKAPITULÁCIA STAVBY</t>
  </si>
  <si>
    <t>v ---  nižšie sa nachádzajú doplnkové a pomocné údaje k zostavám  --- v</t>
  </si>
  <si>
    <t>Návod na vyplnenie</t>
  </si>
  <si>
    <t>0,001</t>
  </si>
  <si>
    <t>Kód:</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</si>
  <si>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</si>
  <si>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</si>
  <si>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Novostavba Elokovaného pracoviska ku plneorganizovanej škole ZŠ a MŠ Slovenský Grob</t>
  </si>
  <si>
    <t>JKSO:</t>
  </si>
  <si>
    <t>KS:</t>
  </si>
  <si>
    <t>Miesto:</t>
  </si>
  <si>
    <t xml:space="preserve"> </t>
  </si>
  <si>
    <t>Dátum:</t>
  </si>
  <si>
    <t>Objednávateľ:</t>
  </si>
  <si>
    <t>IČO:</t>
  </si>
  <si>
    <t>IČ DPH:</t>
  </si>
  <si>
    <t>Zhotoviteľ:</t>
  </si>
  <si>
    <t>Vyplň údaj</t>
  </si>
  <si>
    <t>Projektant:</t>
  </si>
  <si>
    <t>True</t>
  </si>
  <si>
    <t>Spracovateľ:</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</si>
  <si>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</si>
  <si>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</si>
  <si>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</si>
  <si>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</si>
  <si>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</si>
  <si>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</si>
  <si>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</si>
  <si>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</si>
  <si>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</si>
  <si>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</si>
  <si>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</si>
  <si>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</si>
  <si>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</si>
  <si>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</si>
  <si>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</si>
  <si>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</si>
  <si>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</si>
  <si>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</si>
  <si>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</si>
  <si>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</si>
  <si>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</si>
  <si>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</si>
  <si>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</si>
  <si>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</si>
  <si>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</si>
  <si>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</si>
  <si>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</si>
  <si>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</si>
  <si>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</si>
  <si>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</si>
  <si>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</si>
  <si>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</si>
  <si>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</si>
  <si>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</si>
  <si>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</si>
  <si>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</si>
  <si>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</si>
  <si>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</si>
  <si>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</si>
  <si>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</si>
  <si>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</si>
  <si>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</si>
  <si>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</si>
  <si>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</si>
  <si>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</si>
  <si>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1</t>
  </si>
  <si>
    <t>Stavebná časť</t>
  </si>
  <si>
    <t>STA</t>
  </si>
  <si>
    <t>{9af0d5d0-dbc3-4f90-8166-2b24ee18cea3}</t>
  </si>
  <si>
    <t>/</t>
  </si>
  <si>
    <t>Časť</t>
  </si>
  <si>
    <t>2</t>
  </si>
  <si>
    <t>1-6</t>
  </si>
  <si>
    <t>Kuchyňa</t>
  </si>
  <si>
    <t>{e2b0c84f-d3f0-44b1-8a50-eb205b7acf9d}</t>
  </si>
  <si>
    <t>KRYCÍ LIST ROZPOČTU</t>
  </si>
  <si>
    <t>Objekt:</t>
  </si>
  <si>
    <t>1 - Stavebná časť</t>
  </si>
  <si>
    <t>Časť:</t>
  </si>
  <si>
    <t>REKAPITULÁCIA ROZPOČTU</t>
  </si>
  <si>
    <t>Kód dielu - Popis</t>
  </si>
  <si>
    <t>Cena celkom [EUR]</t>
  </si>
  <si>
    <t>Náklady z rozpočtu</t>
  </si>
  <si>
    <t>-1</t>
  </si>
  <si>
    <t>ROZPOČET</t>
  </si>
  <si>
    <t>PČ</t>
  </si>
  <si>
    <t>MJ</t>
  </si>
  <si>
    <t>Množstvo</t>
  </si>
  <si>
    <t>J.cena [EUR]</t>
  </si>
  <si>
    <t>Cenová sústava</t>
  </si>
  <si>
    <t>J. Nh [h]</t>
  </si>
  <si>
    <t>Nh celkom [h]</t>
  </si>
  <si>
    <t>J. hmotnosť [t]</t>
  </si>
  <si>
    <t>Hmotnosť celkom [t]</t>
  </si>
  <si>
    <t>J. suť [t]</t>
  </si>
  <si>
    <t>Suť Celkom [t]</t>
  </si>
  <si>
    <t>ROZPOCET</t>
  </si>
  <si>
    <t>K</t>
  </si>
  <si>
    <t>4</t>
  </si>
  <si>
    <t>3</t>
  </si>
  <si>
    <t>5</t>
  </si>
  <si>
    <t>6</t>
  </si>
  <si>
    <t>7</t>
  </si>
  <si>
    <t>8</t>
  </si>
  <si>
    <t>9</t>
  </si>
  <si>
    <t>10</t>
  </si>
  <si>
    <t>12</t>
  </si>
  <si>
    <t>14</t>
  </si>
  <si>
    <t>15</t>
  </si>
  <si>
    <t>P</t>
  </si>
  <si>
    <t>16</t>
  </si>
  <si>
    <t>17</t>
  </si>
  <si>
    <t>18</t>
  </si>
  <si>
    <t>19</t>
  </si>
  <si>
    <t>21</t>
  </si>
  <si>
    <t>22</t>
  </si>
  <si>
    <t>23</t>
  </si>
  <si>
    <t>24</t>
  </si>
  <si>
    <t>26</t>
  </si>
  <si>
    <t>27</t>
  </si>
  <si>
    <t>28</t>
  </si>
  <si>
    <t>29</t>
  </si>
  <si>
    <t>30</t>
  </si>
  <si>
    <t>31</t>
  </si>
  <si>
    <t>32</t>
  </si>
  <si>
    <t>33</t>
  </si>
  <si>
    <t>34</t>
  </si>
  <si>
    <t>36</t>
  </si>
  <si>
    <t>38</t>
  </si>
  <si>
    <t>40</t>
  </si>
  <si>
    <t>42</t>
  </si>
  <si>
    <t>44</t>
  </si>
  <si>
    <t>46</t>
  </si>
  <si>
    <t>48</t>
  </si>
  <si>
    <t>50</t>
  </si>
  <si>
    <t>52</t>
  </si>
  <si>
    <t>54</t>
  </si>
  <si>
    <t>56</t>
  </si>
  <si>
    <t>58</t>
  </si>
  <si>
    <t>ks</t>
  </si>
  <si>
    <t>60</t>
  </si>
  <si>
    <t>62</t>
  </si>
  <si>
    <t>64</t>
  </si>
  <si>
    <t>66</t>
  </si>
  <si>
    <t>68</t>
  </si>
  <si>
    <t>70</t>
  </si>
  <si>
    <t>72</t>
  </si>
  <si>
    <t>74</t>
  </si>
  <si>
    <t>76</t>
  </si>
  <si>
    <t>78</t>
  </si>
  <si>
    <t>80</t>
  </si>
  <si>
    <t>82</t>
  </si>
  <si>
    <t>84</t>
  </si>
  <si>
    <t>86</t>
  </si>
  <si>
    <t>88</t>
  </si>
  <si>
    <t>90</t>
  </si>
  <si>
    <t>D1</t>
  </si>
  <si>
    <t>D2</t>
  </si>
  <si>
    <t>1-6 - Kuchyňa</t>
  </si>
  <si>
    <t>D1 - PSV Práce a dodávky PSV</t>
  </si>
  <si>
    <t xml:space="preserve">    D2 - 791 - Zariadenie veľkokuchýň</t>
  </si>
  <si>
    <t>PSV Práce a dodávky PSV</t>
  </si>
  <si>
    <t>791 - Zariadenie veľkokuchýň</t>
  </si>
  <si>
    <t>79111-1</t>
  </si>
  <si>
    <t>Policová zostava, rozm. 700x700x1800 mm 5xpolica</t>
  </si>
  <si>
    <t>79111-2</t>
  </si>
  <si>
    <t>Dvojdrez lisovaný, zadný lem, rozmery: 1650x700x900 mm, 1x polica, odkladacia plocha</t>
  </si>
  <si>
    <t>79111-3</t>
  </si>
  <si>
    <t>Spracha s batériou pre dvojdrez: batéria s ramienkom, tlaková sprcha  s pákovým ovládačom, vyrovnávacia pružina, úchyt na stenu, batéria, ramienko</t>
  </si>
  <si>
    <t>79111-4</t>
  </si>
  <si>
    <t>sifón pre dvojdrez DN50</t>
  </si>
  <si>
    <t>79111-5</t>
  </si>
  <si>
    <t>Policová zostava T-SPJ-5 (PZ -5), rozm. 600x700x1800mm, 5xpolica</t>
  </si>
  <si>
    <t>79111-6</t>
  </si>
  <si>
    <t>Odoberací stôl: polica, zadný lem o výške 40 mm, rozm. 1100x735x850 mm</t>
  </si>
  <si>
    <t>79111-7</t>
  </si>
  <si>
    <t>Umývačka riadu Dihr D-Wash T-100-DDE+DP</t>
  </si>
  <si>
    <t>Poznámka k položke:_x000D_
- elektronický ovládací panel - celoplošné fi ltre - umývačka skla AISI 304 s/s, jednoplášťová - celoplošné fi ltre - zabudované čerpadlo oplachového prostriedku - zabudované čerpadlo umývacieho prostriedku (DDE) - zabudované odpadové čerpadlo (DP) - funkcia Termostop - 3 umývacie programy, -50, 120, 180 sec. - kapacita umývania cca 20-40 košov /hod - napájanie 400V 3N / 50Hz - umývacie čerpadlo 550W - ohrev bojlera 6000W - ohrev tanku 2700W - celkový príkon 6550W - kapacita tanku 30lt - kapacita bojlera 5,7lt - spotreba vody 2,8lt - veľkosť koša 500x500mm - maximálna výška pohára 355mm - maximálna výška tanierov 410mm - maximálna výška GN1/1 - 530x325mm - tlak vody 200 ÷ 400 kPa - rozmer: 720x735x1445/1880 mm - Štandartne dodavané príslušenstvo: 2x koš na taniere (50x50cm), 1x koš universalny (50x50cm), 1x košík na príbory</t>
  </si>
  <si>
    <t>79111-8</t>
  </si>
  <si>
    <t>predumývací stôl s policou: predumývací stôl k umývačke riadu, lisovaný drez 500x400x250 mm, napojenie na umývačku riadu podľa typu umývačky, rozmery: 1200x700x850 mm</t>
  </si>
  <si>
    <t>79111-9</t>
  </si>
  <si>
    <t>Spracha s batériou pre predumývací stôl: batéria s ramienkom, tlaková sprcha  s pákovým ovládačom, vyrovnávacia pružina, úchyt na stenu, batéria, ramienko</t>
  </si>
  <si>
    <t>79111-10</t>
  </si>
  <si>
    <t>sifón pre predumývací stôl DN50</t>
  </si>
  <si>
    <t>79111-11</t>
  </si>
  <si>
    <t>Pracovný stôl krytovaný T-ASJ-7: okrytovaný, rozm. 1600x600x900 mm, 2xpolica</t>
  </si>
  <si>
    <t>79111-12</t>
  </si>
  <si>
    <t>Ohrevný stol na GN: ohrevný stôl na 3 GN, delené otvory, 1xpolica, 2,1kW</t>
  </si>
  <si>
    <t>79111-13</t>
  </si>
  <si>
    <t>Pracovný stôl krytovaný T-ASJ-7: okrytovaný, rozm. 1200x600x900 mm, 2x polica</t>
  </si>
  <si>
    <t>79111-14</t>
  </si>
  <si>
    <t>Kolenové umývadlo:  rozm. 400x400x250mm, s batériou a kolenovým spínačom, opláštený nerezový výlisok, páka kolenového spínania, sifón DN50</t>
  </si>
  <si>
    <t>79111-15</t>
  </si>
  <si>
    <t>Pracovný stôl s drezom T-AUSp-1: zadný lem, 1 x polica, drez v vpravo, rozmer drezu 400x500x300 mm, rozm. 1600x700x900mm</t>
  </si>
  <si>
    <t>79111-16</t>
  </si>
  <si>
    <t>Batéria páková: dĺžka krku 250mm, pripojovacie hadice pancierové 3/8", montážny otvor do stola 30-32mm, prietok 22L/min</t>
  </si>
  <si>
    <t>79111-17</t>
  </si>
  <si>
    <t>Sifón pre pracovný stôl s drezom DN50</t>
  </si>
  <si>
    <t>79111-18</t>
  </si>
  <si>
    <t>Pracovný stôl s policou T-ASJ-3: výška zadného lemu 40mm, 1x spodná polica, rozmer stola 1600x700x850mm</t>
  </si>
  <si>
    <t>79111-19</t>
  </si>
  <si>
    <t>79111-20</t>
  </si>
  <si>
    <t>79111-21</t>
  </si>
  <si>
    <t>79111-22</t>
  </si>
  <si>
    <t>Plynové varidlo D99G4A8XL:</t>
  </si>
  <si>
    <t>Poznámka k položke:_x000D_
- na otvorenej podstave, 4 horáky (2x 7kW + 2x11kW), Vodotesná prelisovaná pracovná plocha pod horákmi so, zaoblenými rohmi pre lepšie čistenie a údržbu, vyrobená z jedného kusu lisovanej nerezovej ocele ASIS 304 (18/10). - Pevné uchytenie plochy pod horákmi zabraňuje bezpečnosť pri neodbornej manipulácii pri čistení a tým predchádza poškodeniu variaceho aparátu varidla. - Odnímateľné horáky z poniklovanej zliatiny, mosadzné koruny horákov a stabilizátoro plameňa zaručujú bezpečné a komfortné varenie. - Precízne utesnenie horákov zabraňuje vykypeniu potravín a tým zatekanie do ovládacích prvkov, elektrických a plynových rozvodov zariadenia. Zároveň vzdialenosť horákov od roštov je prispôsobená tak, aby sa dosiahol optimálny ohrev hrncov, panvíc a aby došlo k maximálnemu využitiu energie na ohrev, teda minimálne plytvanie energiami. - Rošty sú prispôsobené pre akékoľvek rozmery hrncov, panvíc v priemer od 11 cm až 40 cm. Ďalej, rošty sú prispôsobené k maximálnemu využitiu celej plochy varidla. - Komfort Vám prináša i nastaviteľná výška v mono-bloku od 85 cm do 90 cm pre komfortnejšie varenie a s masívnymi nohami o výške 20 cm pre komfortnejšie čistenie podláh a tým ľahšiu údržbu a hygienickú nezávadnosť pracovného prostredia. - Vďaka možnosti regulácie výšky mono-bloku, ľahko kombinovateľný s ostatnými výrobkami na trhu. - Pilotný plameň chránený konštrukciou horáka. - rozmery: 800x900x850 - výkon: 36kW</t>
  </si>
  <si>
    <t>79111-23</t>
  </si>
  <si>
    <t>Plynová grilovacia platňa D99GFTA48L:</t>
  </si>
  <si>
    <t>Poznámka k položke:_x000D_
- hladký povrch - na otvorenej podstave, - pilotný plameň, piezoelektr. zapaľovanie - výkon: 8kW - rozmery: 400x900x850</t>
  </si>
  <si>
    <t>79111-24</t>
  </si>
  <si>
    <t>Plynový tál s plyn. rúrou D99GTF8:</t>
  </si>
  <si>
    <t>Poznámka k položke:_x000D_
- horák 12kW, - plynová rúra pre GN 2/1 - teplota centrálneho kruhu 500°C, pri okrajoch cca 200°C - piezoelektrické zapalovanie - rozmery: 800x900x850 - výkon tálu: 9kW - výkon rúry: 7kW</t>
  </si>
  <si>
    <t>79111-25</t>
  </si>
  <si>
    <t>Kotol elektrický 150Lt D99E150I8 indirect:</t>
  </si>
  <si>
    <t>Poznámka k položke:_x000D_
- nepriamy ohrev, duplikovaný plášť, - objem: 150 litrov - napúšťacia batéria - výpustný ventil - príkon:14,4 kW / 400 V - rozmery: 800x900x850 mm (š x h x v)</t>
  </si>
  <si>
    <t>79111-26</t>
  </si>
  <si>
    <t>Elektrická smažiaca panvica 80Lt D99EBRVI8:</t>
  </si>
  <si>
    <t>Poznámka k položke:_x000D_
- prevedenie: nerezová vaňa, nerezový plášť - objem vane: 80 litrov - pracovná teplota: 75 - 300 °C Cena s DPH 3 384,00 - regulácia termostatom - manuálne sklápanie - napúšťací kohút - príkon: 12 kW / 400 V - rozmery: 800x900x850 mm (š x h x v)</t>
  </si>
  <si>
    <t>79111-27</t>
  </si>
  <si>
    <t>Podstavec pod konvektomat T-PPK 1:</t>
  </si>
  <si>
    <t>Poznámka k položke:_x000D_
- Vyrobené s potravinársky nezávadnej chróm-niklovej ocele STN 17241 - Základná výška podstavca 850 mm - Š x H: 900 x 700 mm - Možnosť nastavenia výšky nôh +45mm - Vedenie pre GN 1/1,1/2,2/3 a 1/3 - jednoradové vedenie pre GN - rozmery je možné upraviť podľa priania zákazníka - není originální UNOX</t>
  </si>
  <si>
    <t>79111-28</t>
  </si>
  <si>
    <t>Elektrický parný konvektomat UNOX ChefTop MindMaps Plus XEVC-1011-:</t>
  </si>
  <si>
    <t>Poznámka k položke:_x000D_
- MIND.Maps™ technológia: zvolenie varných procesov jedným dotykom alebo nakreslenie priebehu varného procesu na ovládacom paneli. 256 uložiteľných programov - možnosť priradiť názov a obrázok programu, názov receptu jeho napísaním (v akomkoľvek jazyku). Výber preddefinovaného varného módu dotykom (pečenie, dusenie, grilovanie… ). - ADAPTIVE.Cooking™ technológia: rozpozná množstvo suroviny a optimalizuje varný proces tak, aby bol vždy zaistený perfektný výsledok pri jednej gastronádobe alebo plnej komore pokrmov. Proces je možné uložiť a kedykoľvek opakovať. - MULTI.Point viacbodová vpichová teplotná sonda jadra, Delta T varenie. - SOUS-VIDE sonda jadra (voliteľný prvok). - Patentovaná technológia STEAM.Maxi™ - varenia v pare s maximálnou presnosťou už od 35°C. STEAM.Maxi™ umožňuje premeniť na paru až trikrát väčšie množstvo vody ako tradičné nástrekové konvektomaty s lepším výsledkom ako s bojlerovou technologiou. - Patentovaná technológia AIR.Maxi™ zaručuje dokonalú distribúciu vzduchu a tepla vo vnútri varnej komory. - Ventilátory so spätným chodom, nastavenie 4 rozdielnych rýchlostí vzduchu a polostatický režim. - Patentovaná technológia DRY.Maxi™ pre okamžitý odvod vlhkosti z komory konvektomatu. - Konvekčné pečenie 30 °C - 260 °C. - Kombinovaný režim pary a konvekčného pečenia 35 °C - 260 °C, so STEAM.Maxi™ od 30% do 90% vlhkosti komory. - Kombinovaný režim vlhkosti a konvekčného pečenia 35 °C - 260 °C, so STEAM.Maxi™ od 10% do 20% vlhkosti komory. - Varenie v pare pri 35 °C - 130 °C so STEAM.Maxi™ technológiou tvorby 100 % pary. - Horúci vzduch 30°C - 260 °C s DRY.Maxi™ technológiou od 100% do 10% zníženia vlhkosti komory. - MULTI.Time: 10 časovačov pre prípravu rôznych jedál súčasne. - MISE.EN.PLACE: technológia synchronizuje čas vloženia rôznych jedál pre súčasný čas výdaja. - Zobrazenie časového odpočtu pre dokončenie varného programu, vizualizácia reálnych hodnôt procesu. Udržiavací režim «HOLD», Kontinuálny režim «INF». Integrovaný automatický umývací systém Rotor.KLEAN™, 4 automatické umývacie programy, nádrž na čistiaci prostriedok integrovaná v konvektomate. - Filtračný odvápňovací systém AUTO.Pure predchádza tvorbe vodného kameňa. - Protek.SAFE™ technológia: chladné sklo a vonkajšie povrchy, brzda ventilátora obmedzujúca únik tepla pri otvorení dverí, trojité sklo dverí. - Pozícia aretácie dverí v 60°-120°-180°. Otvárateľné vnútorné sklo pre ľahkú údržbu. - Nerezová (AISI 304) varná komora s oblými rohmi, pre jednoduché čistenie a údržbu. - Osvetlenie varnej komory externým LED osvetlením, kontaktný spínač dverí, 2-stupňova kľuka dverí. - Autodiagnostický systém problémov a porúch. - Nerezový C-profil zásuvov pre ľahšie vkladanie nádob. - Kapacita: 10 GN 1/1 - Napätie: 400 V ~ 3N, 50 / 60 Hz - Príkon: 18,5 kW - Rozmery (ŠxHxV mm): 750x773x1010mm</t>
  </si>
  <si>
    <t>79111-29</t>
  </si>
  <si>
    <t>UNOX Pure XHC003: filtračný systém</t>
  </si>
  <si>
    <t>79111-30</t>
  </si>
  <si>
    <t>Sada pre inštaláciu XUC001</t>
  </si>
  <si>
    <t>79111-31</t>
  </si>
  <si>
    <t>Univerzálny robot RM 50 H:</t>
  </si>
  <si>
    <t>Poznámka k položke:_x000D_
- Kuchynské roboty patri k základnému vybaveniu kuchyne. Vyrábajú sa v rôznych veľkostiach a prevedeniach. Majú vertikálnu hriadeľ, ktorá vykonáva planétový pohyb a slúži k mieseniu, miešaniu a šľahaniu v kotlíku. Kotlík je upevnený na podkovovitom držiaku, ktorý sa dá zdvíhať a spúšťať. Pri použití menších kotlíkov sa používa redukcia. Horizontálna hriadeľ poháňa prídavné stroje, ktoré sa ku stroju pripevňujú. Prídavné stroje slúžia na mletie mäsa, kávy, korenia či maku, naklepávaniu mäsa, na strúhanie a krájanie zeleniny, pasírovanie atď. - objem nádoby: 50 litrov - odnímateľná nádoba - planetárne uloženie nástavcov - 3 voliteľné rýchlosti - tlačidlo total stop - nerezový kryt pracovného priestoru - základné príslušenstvo: kotlík, metla, hák, miešač, vozík - príkon: 1,5 kW / 400 V - rozmery: 720x720x1300 mm (š x h x v)</t>
  </si>
  <si>
    <t>79111-32</t>
  </si>
  <si>
    <t>Pracovný stôl s drezom T-AUSp-1: zadný lem, 1 x polica, drez vľavo, rozmer drezu 400x500x300mm, rozm. 1500x700x900 mm</t>
  </si>
  <si>
    <t>79111-33</t>
  </si>
  <si>
    <t>79111-34</t>
  </si>
  <si>
    <t>79111-35</t>
  </si>
  <si>
    <t>pracovný stôl s drezom T-AUS-1: zadný lem, drez v vpravo, rozmer drezu 400x500x300mm, rozm. 1900x700x900 mm</t>
  </si>
  <si>
    <t>79111-36</t>
  </si>
  <si>
    <t>79111-37</t>
  </si>
  <si>
    <t>79111-38</t>
  </si>
  <si>
    <t>Chladiaca skriňa ER 200 FORCAR:</t>
  </si>
  <si>
    <t>Poznámka k položke:_x000D_
- 120 Lt, teplotný rozsah +2°C/+8°C - biela lakovaná, vnútorné prevedenie plast, - statické chladenie s pomocným ventilátorom, - digitálny ukazovateľ teploty, - v chladiacej časti automatické odmražovanie, - zamykateľné dvere, - chladivo R134a - príkon: 150W/230V - rozmer:600 x 600 x 850(v)mm</t>
  </si>
  <si>
    <t>79111-39</t>
  </si>
  <si>
    <t>Škrabka zemiakov ŠKBZ 20 L:</t>
  </si>
  <si>
    <t>Poznámka k položke:_x000D_
- lakovaná - kapacita na 1 dávku: 20 kg - čas čistenia: 2,5 min. - výkon: 300 kg / hod. - vhodné aj na koreňovú zeleninu - príkon: 0,6 kW / 400 V - rozmery: 750x950x700 mm (š x h x v)</t>
  </si>
  <si>
    <t>79111-40</t>
  </si>
  <si>
    <t>Pracovný stôl s drezom T-AUSp-1: zadný lem, 1 x polica, drez v vpravo, rozmer drezu 400x500x300mm, rozm. 1900x700x900 mm</t>
  </si>
  <si>
    <t>79111-41</t>
  </si>
  <si>
    <t>Policová zostava T-SPJ-5 (PZ -5): rozm. 1000x600x1800 mm, 5xpolica</t>
  </si>
  <si>
    <t>79111-42</t>
  </si>
  <si>
    <t>Chladiaca skriňa AF 07 MID TN:</t>
  </si>
  <si>
    <t>Poznámka k položke:_x000D_
- prevedenie: nerezová, izolácia vysokotlakým CFC free - polyuretanom - objem: 700 litrov - ventilované chladenie - rozsah teplôt: -2 / +10 °C pri teplote okolia do 43 °C - automatické odmrazovanie a odparovanie kondenzu - elektornický kontrolný panel, 2xNTC čidlo, - digitálny ukazovateľ teploty - samozatváracie dvere s mikrosvičom - vnútorný rozmer pre GN 2/1 - 3 páry zásuvov pre rošt GN 2/1 - 3x poplastovaný rošt - príkon: 0,385 kW / 230 V - rozmery: 710x800x2050 mm (š x h x v)</t>
  </si>
  <si>
    <t>79111-43</t>
  </si>
  <si>
    <t>Chladiaca skriňa ER 400 FORCAR:</t>
  </si>
  <si>
    <t>Poznámka k položke:_x000D_
- 340 Lt, teplotný rozsah +2°C/+8°C - biela lakovaná, vnútorné prevedenie plast, - statické chladenie s pomocným ventilátorom, - digitálny ukazovateľ teploty, - v chladiacej časti automatické odmražovanie, - zamykateľné dvere, - chladivo R134a - príkon: 185W/230V - rozmer:600 x 600 x 1850(v)mm</t>
  </si>
  <si>
    <t>79111-44</t>
  </si>
  <si>
    <t>Pracovná plocha D99NA48: na otvorenej podstave, rozmery: 400x900x850</t>
  </si>
  <si>
    <t>79111-45</t>
  </si>
  <si>
    <t>Doprava , montáž</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</si>
</sst>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4" fillId="0" borderId="0" applyNumberFormat="0" applyFill="0" applyBorder="0" applyAlignment="0" applyProtection="0"/>
  </cellStyleXfs>
  <cellXfs count="21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Font="1" applyBorder="1" applyAlignment="1">
      <alignment vertical="center"/>
    </xf>
    <xf numFmtId="0" fontId="1" fillId="0" borderId="5"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19" fillId="5" borderId="0" xfId="0" applyFont="1" applyFill="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11"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7" fillId="0" borderId="14"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5"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5"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14"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5" xfId="0" applyNumberFormat="1" applyFont="1" applyBorder="1" applyAlignment="1">
      <alignment vertical="center"/>
    </xf>
    <xf numFmtId="0" fontId="5" fillId="0" borderId="0" xfId="0" applyFont="1" applyAlignment="1">
      <alignment horizontal="left" vertical="center"/>
    </xf>
    <xf numFmtId="0" fontId="26"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8"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4" fillId="0" borderId="0" xfId="0" applyFont="1" applyAlignment="1">
      <alignment horizontal="left" vertical="center"/>
    </xf>
    <xf numFmtId="0" fontId="1" fillId="0" borderId="0" xfId="0" applyFont="1" applyAlignment="1" applyProtection="1">
      <alignment horizontal="right" vertical="center"/>
      <protection locked="0"/>
    </xf>
    <xf numFmtId="0" fontId="18"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19" fillId="5" borderId="0" xfId="0" applyFont="1" applyFill="1" applyAlignment="1">
      <alignment horizontal="left" vertical="center"/>
    </xf>
    <xf numFmtId="0" fontId="0" fillId="5" borderId="0" xfId="0" applyFont="1" applyFill="1" applyAlignment="1" applyProtection="1">
      <alignment vertical="center"/>
      <protection locked="0"/>
    </xf>
    <xf numFmtId="0" fontId="19" fillId="5"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7" xfId="0" applyFont="1" applyFill="1" applyBorder="1" applyAlignment="1" applyProtection="1">
      <alignment horizontal="center" vertical="center" wrapText="1"/>
      <protection locked="0"/>
    </xf>
    <xf numFmtId="0" fontId="19" fillId="5" borderId="18" xfId="0" applyFont="1" applyFill="1" applyBorder="1" applyAlignment="1">
      <alignment horizontal="center" vertical="center" wrapText="1"/>
    </xf>
    <xf numFmtId="0" fontId="19" fillId="5" borderId="0" xfId="0" applyFont="1" applyFill="1" applyAlignment="1">
      <alignment horizontal="center" vertical="center" wrapText="1"/>
    </xf>
    <xf numFmtId="4" fontId="21" fillId="0" borderId="0" xfId="0" applyNumberFormat="1" applyFont="1" applyAlignment="1"/>
    <xf numFmtId="166" fontId="30" fillId="0" borderId="12" xfId="0" applyNumberFormat="1" applyFont="1" applyBorder="1" applyAlignment="1"/>
    <xf numFmtId="166" fontId="30" fillId="0" borderId="13" xfId="0" applyNumberFormat="1" applyFont="1" applyBorder="1" applyAlignment="1"/>
    <xf numFmtId="4" fontId="31"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3"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3" borderId="14" xfId="0" applyFont="1" applyFill="1" applyBorder="1" applyAlignment="1" applyProtection="1">
      <alignment horizontal="left" vertical="center"/>
      <protection locked="0"/>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5"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14" xfId="0" applyFont="1" applyBorder="1" applyAlignment="1">
      <alignment vertical="center"/>
    </xf>
    <xf numFmtId="0" fontId="20" fillId="3" borderId="19" xfId="0" applyFont="1" applyFill="1" applyBorder="1" applyAlignment="1" applyProtection="1">
      <alignment horizontal="left" vertical="center"/>
      <protection locked="0"/>
    </xf>
    <xf numFmtId="0" fontId="20" fillId="0" borderId="20" xfId="0" applyFont="1" applyBorder="1" applyAlignment="1">
      <alignment horizontal="center" vertical="center"/>
    </xf>
    <xf numFmtId="0" fontId="0" fillId="0" borderId="20" xfId="0" applyFont="1" applyBorder="1" applyAlignment="1">
      <alignment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33" fillId="0" borderId="0" xfId="0" applyFont="1" applyAlignment="1">
      <alignment vertical="top" wrapText="1"/>
    </xf>
    <xf numFmtId="0" fontId="27" fillId="0" borderId="0" xfId="0" applyFont="1" applyAlignment="1">
      <alignment horizontal="left" vertical="center" wrapText="1"/>
    </xf>
    <xf numFmtId="0" fontId="23" fillId="0" borderId="0" xfId="0" applyFont="1" applyAlignment="1">
      <alignment horizontal="left" vertical="center" wrapText="1"/>
    </xf>
    <xf numFmtId="4" fontId="7" fillId="0" borderId="0" xfId="0" applyNumberFormat="1" applyFont="1" applyAlignment="1">
      <alignment vertical="center"/>
    </xf>
    <xf numFmtId="0" fontId="7" fillId="0" borderId="0" xfId="0" applyFont="1" applyAlignment="1">
      <alignment vertical="center"/>
    </xf>
    <xf numFmtId="4" fontId="24" fillId="0" borderId="0" xfId="0" applyNumberFormat="1" applyFont="1" applyAlignment="1">
      <alignment vertical="center"/>
    </xf>
    <xf numFmtId="0" fontId="24" fillId="0" borderId="0" xfId="0" applyFont="1" applyAlignment="1">
      <alignmen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9" fillId="5" borderId="6" xfId="0" applyFont="1" applyFill="1" applyBorder="1" applyAlignment="1">
      <alignment horizontal="center" vertical="center"/>
    </xf>
    <xf numFmtId="0" fontId="19" fillId="5" borderId="7" xfId="0" applyFont="1" applyFill="1" applyBorder="1" applyAlignment="1">
      <alignment horizontal="left" vertical="center"/>
    </xf>
    <xf numFmtId="0" fontId="19" fillId="5" borderId="7" xfId="0" applyFont="1" applyFill="1" applyBorder="1" applyAlignment="1">
      <alignment horizontal="center" vertical="center"/>
    </xf>
    <xf numFmtId="0" fontId="19" fillId="5" borderId="8" xfId="0" applyFont="1" applyFill="1" applyBorder="1" applyAlignment="1">
      <alignment horizontal="left" vertical="center"/>
    </xf>
    <xf numFmtId="0" fontId="19" fillId="5" borderId="7" xfId="0" applyFont="1" applyFill="1" applyBorder="1" applyAlignment="1">
      <alignment horizontal="right" vertical="center"/>
    </xf>
    <xf numFmtId="4" fontId="24" fillId="0" borderId="0" xfId="0" applyNumberFormat="1" applyFont="1" applyAlignment="1">
      <alignment horizontal="righ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0" fillId="2" borderId="0" xfId="0" applyFont="1" applyFill="1" applyAlignment="1">
      <alignment horizontal="center" vertical="center"/>
    </xf>
    <xf numFmtId="0" fontId="0" fillId="0" borderId="0" xfId="0"/>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164" fontId="1" fillId="0" borderId="0" xfId="0" applyNumberFormat="1" applyFont="1" applyAlignment="1">
      <alignment horizontal="left" vertical="center"/>
    </xf>
    <xf numFmtId="0" fontId="1" fillId="0" borderId="0" xfId="0" applyFont="1" applyAlignment="1">
      <alignment vertical="center"/>
    </xf>
    <xf numFmtId="4" fontId="15" fillId="0" borderId="0" xfId="0" applyNumberFormat="1" applyFont="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4" fontId="14" fillId="0" borderId="5" xfId="0" applyNumberFormat="1"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e" xfId="0" builtinId="0" customBuiltin="1"/>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opLeftCell="A64" workbookViewId="0">
      <selection activeCell="AI42" sqref="AI42"/>
    </sheetView>
  </sheetViews>
  <sheetFormatPr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c r="A1" s="12" t="s">
        <v>0</v>
      </c>
      <c r="AZ1" s="12" t="s">
        <v>1</v>
      </c>
      <c r="BA1" s="12" t="s">
        <v>2</v>
      </c>
      <c r="BB1" s="12" t="s">
        <v>1</v>
      </c>
      <c r="BT1" s="12" t="s">
        <v>3</v>
      </c>
      <c r="BU1" s="12" t="s">
        <v>3</v>
      </c>
      <c r="BV1" s="12" t="s">
        <v>4</v>
      </c>
    </row>
    <row r="2" spans="1:74" ht="36.950000000000003" customHeight="1">
      <c r="AR2" s="189" t="s">
        <v>5</v>
      </c>
      <c r="AS2" s="190"/>
      <c r="AT2" s="190"/>
      <c r="AU2" s="190"/>
      <c r="AV2" s="190"/>
      <c r="AW2" s="190"/>
      <c r="AX2" s="190"/>
      <c r="AY2" s="190"/>
      <c r="AZ2" s="190"/>
      <c r="BA2" s="190"/>
      <c r="BB2" s="190"/>
      <c r="BC2" s="190"/>
      <c r="BD2" s="190"/>
      <c r="BE2" s="190"/>
      <c r="BS2" s="13" t="s">
        <v>6</v>
      </c>
      <c r="BT2" s="13" t="s">
        <v>7</v>
      </c>
    </row>
    <row r="3" spans="1:74"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7</v>
      </c>
    </row>
    <row r="4" spans="1:74" ht="24.95" customHeight="1">
      <c r="B4" s="16"/>
      <c r="D4" s="17" t="s">
        <v>8</v>
      </c>
      <c r="AR4" s="16"/>
      <c r="AS4" s="18" t="s">
        <v>9</v>
      </c>
      <c r="BE4" s="19" t="s">
        <v>10</v>
      </c>
      <c r="BS4" s="13" t="s">
        <v>11</v>
      </c>
    </row>
    <row r="5" spans="1:74" ht="12" customHeight="1">
      <c r="B5" s="16"/>
      <c r="D5" s="20" t="s">
        <v>12</v>
      </c>
      <c r="K5" s="20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R5" s="16"/>
      <c r="BE5" s="209" t="s">
        <v>13</v>
      </c>
      <c r="BS5" s="13" t="s">
        <v>6</v>
      </c>
    </row>
    <row r="6" spans="1:74" ht="36.950000000000003" customHeight="1">
      <c r="B6" s="16"/>
      <c r="D6" s="22" t="s">
        <v>14</v>
      </c>
      <c r="K6" s="201" t="s">
        <v>15</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R6" s="16"/>
      <c r="BE6" s="210"/>
      <c r="BS6" s="13" t="s">
        <v>6</v>
      </c>
    </row>
    <row r="7" spans="1:74" ht="12" customHeight="1">
      <c r="B7" s="16"/>
      <c r="D7" s="23" t="s">
        <v>16</v>
      </c>
      <c r="K7" s="21" t="s">
        <v>1</v>
      </c>
      <c r="AK7" s="23" t="s">
        <v>17</v>
      </c>
      <c r="AN7" s="21" t="s">
        <v>1</v>
      </c>
      <c r="AR7" s="16"/>
      <c r="BE7" s="210"/>
      <c r="BS7" s="13" t="s">
        <v>6</v>
      </c>
    </row>
    <row r="8" spans="1:74" ht="12" customHeight="1">
      <c r="B8" s="16"/>
      <c r="D8" s="23" t="s">
        <v>18</v>
      </c>
      <c r="K8" s="21" t="s">
        <v>19</v>
      </c>
      <c r="AK8" s="23" t="s">
        <v>20</v>
      </c>
      <c r="AN8" s="24"/>
      <c r="AR8" s="16"/>
      <c r="BE8" s="210"/>
      <c r="BS8" s="13" t="s">
        <v>6</v>
      </c>
    </row>
    <row r="9" spans="1:74" ht="14.45" customHeight="1">
      <c r="B9" s="16"/>
      <c r="AR9" s="16"/>
      <c r="BE9" s="210"/>
      <c r="BS9" s="13" t="s">
        <v>6</v>
      </c>
    </row>
    <row r="10" spans="1:74" ht="12" customHeight="1">
      <c r="B10" s="16"/>
      <c r="D10" s="23" t="s">
        <v>21</v>
      </c>
      <c r="AK10" s="23" t="s">
        <v>22</v>
      </c>
      <c r="AN10" s="21" t="s">
        <v>1</v>
      </c>
      <c r="AR10" s="16"/>
      <c r="BE10" s="210"/>
      <c r="BS10" s="13" t="s">
        <v>6</v>
      </c>
    </row>
    <row r="11" spans="1:74" ht="18.399999999999999" customHeight="1">
      <c r="B11" s="16"/>
      <c r="E11" s="21" t="s">
        <v>19</v>
      </c>
      <c r="AK11" s="23" t="s">
        <v>23</v>
      </c>
      <c r="AN11" s="21" t="s">
        <v>1</v>
      </c>
      <c r="AR11" s="16"/>
      <c r="BE11" s="210"/>
      <c r="BS11" s="13" t="s">
        <v>6</v>
      </c>
    </row>
    <row r="12" spans="1:74" ht="6.95" customHeight="1">
      <c r="B12" s="16"/>
      <c r="AR12" s="16"/>
      <c r="BE12" s="210"/>
      <c r="BS12" s="13" t="s">
        <v>6</v>
      </c>
    </row>
    <row r="13" spans="1:74" ht="12" customHeight="1">
      <c r="B13" s="16"/>
      <c r="D13" s="23" t="s">
        <v>24</v>
      </c>
      <c r="AK13" s="23" t="s">
        <v>22</v>
      </c>
      <c r="AN13" s="25" t="s">
        <v>25</v>
      </c>
      <c r="AR13" s="16"/>
      <c r="BE13" s="210"/>
      <c r="BS13" s="13" t="s">
        <v>6</v>
      </c>
    </row>
    <row r="14" spans="1:74" ht="12.75">
      <c r="B14" s="16"/>
      <c r="E14" s="202" t="s">
        <v>25</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3" t="s">
        <v>23</v>
      </c>
      <c r="AN14" s="25" t="s">
        <v>25</v>
      </c>
      <c r="AR14" s="16"/>
      <c r="BE14" s="210"/>
      <c r="BS14" s="13" t="s">
        <v>6</v>
      </c>
    </row>
    <row r="15" spans="1:74" ht="6.95" customHeight="1">
      <c r="B15" s="16"/>
      <c r="AR15" s="16"/>
      <c r="BE15" s="210"/>
      <c r="BS15" s="13" t="s">
        <v>3</v>
      </c>
    </row>
    <row r="16" spans="1:74" ht="12" customHeight="1">
      <c r="B16" s="16"/>
      <c r="D16" s="23" t="s">
        <v>26</v>
      </c>
      <c r="AK16" s="23" t="s">
        <v>22</v>
      </c>
      <c r="AN16" s="21" t="s">
        <v>1</v>
      </c>
      <c r="AR16" s="16"/>
      <c r="BE16" s="210"/>
      <c r="BS16" s="13" t="s">
        <v>3</v>
      </c>
    </row>
    <row r="17" spans="2:71" ht="18.399999999999999" customHeight="1">
      <c r="B17" s="16"/>
      <c r="E17" s="21" t="s">
        <v>19</v>
      </c>
      <c r="AK17" s="23" t="s">
        <v>23</v>
      </c>
      <c r="AN17" s="21" t="s">
        <v>1</v>
      </c>
      <c r="AR17" s="16"/>
      <c r="BE17" s="210"/>
      <c r="BS17" s="13" t="s">
        <v>27</v>
      </c>
    </row>
    <row r="18" spans="2:71" ht="6.95" customHeight="1">
      <c r="B18" s="16"/>
      <c r="AR18" s="16"/>
      <c r="BE18" s="210"/>
      <c r="BS18" s="13" t="s">
        <v>6</v>
      </c>
    </row>
    <row r="19" spans="2:71" ht="12" customHeight="1">
      <c r="B19" s="16"/>
      <c r="D19" s="23" t="s">
        <v>28</v>
      </c>
      <c r="AK19" s="23" t="s">
        <v>22</v>
      </c>
      <c r="AN19" s="21" t="s">
        <v>1</v>
      </c>
      <c r="AR19" s="16"/>
      <c r="BE19" s="210"/>
      <c r="BS19" s="13" t="s">
        <v>6</v>
      </c>
    </row>
    <row r="20" spans="2:71" ht="18.399999999999999" customHeight="1">
      <c r="B20" s="16"/>
      <c r="E20" s="21" t="s">
        <v>19</v>
      </c>
      <c r="AK20" s="23" t="s">
        <v>23</v>
      </c>
      <c r="AN20" s="21" t="s">
        <v>1</v>
      </c>
      <c r="AR20" s="16"/>
      <c r="BE20" s="210"/>
      <c r="BS20" s="13" t="s">
        <v>27</v>
      </c>
    </row>
    <row r="21" spans="2:71" ht="6.95" customHeight="1">
      <c r="B21" s="16"/>
      <c r="AR21" s="16"/>
      <c r="BE21" s="210"/>
    </row>
    <row r="22" spans="2:71" ht="12" customHeight="1">
      <c r="B22" s="16"/>
      <c r="D22" s="23" t="s">
        <v>29</v>
      </c>
      <c r="AR22" s="16"/>
      <c r="BE22" s="210"/>
    </row>
    <row r="23" spans="2:71" ht="16.5" customHeight="1">
      <c r="B23" s="16"/>
      <c r="E23" s="204" t="s">
        <v>1</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R23" s="16"/>
      <c r="BE23" s="210"/>
    </row>
    <row r="24" spans="2:71" ht="6.95" customHeight="1">
      <c r="B24" s="16"/>
      <c r="AR24" s="16"/>
      <c r="BE24" s="210"/>
    </row>
    <row r="25" spans="2:71" ht="6.95" customHeight="1">
      <c r="B25" s="1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6"/>
      <c r="BE25" s="210"/>
    </row>
    <row r="26" spans="2:71" s="1" customFormat="1" ht="25.9" customHeight="1">
      <c r="B26" s="28"/>
      <c r="D26" s="29" t="s">
        <v>30</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12">
        <f>ROUND(AG94,2)</f>
        <v>0</v>
      </c>
      <c r="AL26" s="213"/>
      <c r="AM26" s="213"/>
      <c r="AN26" s="213"/>
      <c r="AO26" s="213"/>
      <c r="AR26" s="28"/>
      <c r="BE26" s="210"/>
    </row>
    <row r="27" spans="2:71" s="1" customFormat="1" ht="6.95" customHeight="1">
      <c r="B27" s="28"/>
      <c r="AR27" s="28"/>
      <c r="BE27" s="210"/>
    </row>
    <row r="28" spans="2:71" s="1" customFormat="1" ht="12.75">
      <c r="B28" s="28"/>
      <c r="L28" s="205" t="s">
        <v>31</v>
      </c>
      <c r="M28" s="205"/>
      <c r="N28" s="205"/>
      <c r="O28" s="205"/>
      <c r="P28" s="205"/>
      <c r="W28" s="205" t="s">
        <v>32</v>
      </c>
      <c r="X28" s="205"/>
      <c r="Y28" s="205"/>
      <c r="Z28" s="205"/>
      <c r="AA28" s="205"/>
      <c r="AB28" s="205"/>
      <c r="AC28" s="205"/>
      <c r="AD28" s="205"/>
      <c r="AE28" s="205"/>
      <c r="AK28" s="205" t="s">
        <v>33</v>
      </c>
      <c r="AL28" s="205"/>
      <c r="AM28" s="205"/>
      <c r="AN28" s="205"/>
      <c r="AO28" s="205"/>
      <c r="AR28" s="28"/>
      <c r="BE28" s="210"/>
    </row>
    <row r="29" spans="2:71" s="2" customFormat="1" ht="14.45" customHeight="1">
      <c r="B29" s="32"/>
      <c r="D29" s="23" t="s">
        <v>34</v>
      </c>
      <c r="F29" s="23" t="s">
        <v>35</v>
      </c>
      <c r="L29" s="206">
        <v>0.2</v>
      </c>
      <c r="M29" s="207"/>
      <c r="N29" s="207"/>
      <c r="O29" s="207"/>
      <c r="P29" s="207"/>
      <c r="W29" s="208">
        <v>0</v>
      </c>
      <c r="X29" s="207"/>
      <c r="Y29" s="207"/>
      <c r="Z29" s="207"/>
      <c r="AA29" s="207"/>
      <c r="AB29" s="207"/>
      <c r="AC29" s="207"/>
      <c r="AD29" s="207"/>
      <c r="AE29" s="207"/>
      <c r="AK29" s="208">
        <v>0</v>
      </c>
      <c r="AL29" s="207"/>
      <c r="AM29" s="207"/>
      <c r="AN29" s="207"/>
      <c r="AO29" s="207"/>
      <c r="AR29" s="32"/>
      <c r="BE29" s="211"/>
    </row>
    <row r="30" spans="2:71" s="2" customFormat="1" ht="14.45" customHeight="1">
      <c r="B30" s="32"/>
      <c r="F30" s="23" t="s">
        <v>36</v>
      </c>
      <c r="L30" s="206">
        <v>0.2</v>
      </c>
      <c r="M30" s="207"/>
      <c r="N30" s="207"/>
      <c r="O30" s="207"/>
      <c r="P30" s="207"/>
      <c r="W30" s="208">
        <v>0</v>
      </c>
      <c r="X30" s="207"/>
      <c r="Y30" s="207"/>
      <c r="Z30" s="207"/>
      <c r="AA30" s="207"/>
      <c r="AB30" s="207"/>
      <c r="AC30" s="207"/>
      <c r="AD30" s="207"/>
      <c r="AE30" s="207"/>
      <c r="AK30" s="208">
        <v>0</v>
      </c>
      <c r="AL30" s="207"/>
      <c r="AM30" s="207"/>
      <c r="AN30" s="207"/>
      <c r="AO30" s="207"/>
      <c r="AR30" s="32"/>
      <c r="BE30" s="211"/>
    </row>
    <row r="31" spans="2:71" s="2" customFormat="1" ht="14.45" hidden="1" customHeight="1">
      <c r="B31" s="32"/>
      <c r="F31" s="23" t="s">
        <v>37</v>
      </c>
      <c r="L31" s="206">
        <v>0.2</v>
      </c>
      <c r="M31" s="207"/>
      <c r="N31" s="207"/>
      <c r="O31" s="207"/>
      <c r="P31" s="207"/>
      <c r="W31" s="208" t="e">
        <f>ROUND(BB94, 2)</f>
        <v>#REF!</v>
      </c>
      <c r="X31" s="207"/>
      <c r="Y31" s="207"/>
      <c r="Z31" s="207"/>
      <c r="AA31" s="207"/>
      <c r="AB31" s="207"/>
      <c r="AC31" s="207"/>
      <c r="AD31" s="207"/>
      <c r="AE31" s="207"/>
      <c r="AK31" s="208">
        <v>0</v>
      </c>
      <c r="AL31" s="207"/>
      <c r="AM31" s="207"/>
      <c r="AN31" s="207"/>
      <c r="AO31" s="207"/>
      <c r="AR31" s="32"/>
      <c r="BE31" s="211"/>
    </row>
    <row r="32" spans="2:71" s="2" customFormat="1" ht="14.45" hidden="1" customHeight="1">
      <c r="B32" s="32"/>
      <c r="F32" s="23" t="s">
        <v>38</v>
      </c>
      <c r="L32" s="206">
        <v>0.2</v>
      </c>
      <c r="M32" s="207"/>
      <c r="N32" s="207"/>
      <c r="O32" s="207"/>
      <c r="P32" s="207"/>
      <c r="W32" s="208" t="e">
        <f>ROUND(BC94, 2)</f>
        <v>#REF!</v>
      </c>
      <c r="X32" s="207"/>
      <c r="Y32" s="207"/>
      <c r="Z32" s="207"/>
      <c r="AA32" s="207"/>
      <c r="AB32" s="207"/>
      <c r="AC32" s="207"/>
      <c r="AD32" s="207"/>
      <c r="AE32" s="207"/>
      <c r="AK32" s="208">
        <v>0</v>
      </c>
      <c r="AL32" s="207"/>
      <c r="AM32" s="207"/>
      <c r="AN32" s="207"/>
      <c r="AO32" s="207"/>
      <c r="AR32" s="32"/>
      <c r="BE32" s="211"/>
    </row>
    <row r="33" spans="2:57" s="2" customFormat="1" ht="14.45" hidden="1" customHeight="1">
      <c r="B33" s="32"/>
      <c r="F33" s="23" t="s">
        <v>39</v>
      </c>
      <c r="L33" s="206">
        <v>0</v>
      </c>
      <c r="M33" s="207"/>
      <c r="N33" s="207"/>
      <c r="O33" s="207"/>
      <c r="P33" s="207"/>
      <c r="W33" s="208" t="e">
        <f>ROUND(BD94, 2)</f>
        <v>#REF!</v>
      </c>
      <c r="X33" s="207"/>
      <c r="Y33" s="207"/>
      <c r="Z33" s="207"/>
      <c r="AA33" s="207"/>
      <c r="AB33" s="207"/>
      <c r="AC33" s="207"/>
      <c r="AD33" s="207"/>
      <c r="AE33" s="207"/>
      <c r="AK33" s="208">
        <v>0</v>
      </c>
      <c r="AL33" s="207"/>
      <c r="AM33" s="207"/>
      <c r="AN33" s="207"/>
      <c r="AO33" s="207"/>
      <c r="AR33" s="32"/>
      <c r="BE33" s="211"/>
    </row>
    <row r="34" spans="2:57" s="1" customFormat="1" ht="6.95" customHeight="1">
      <c r="B34" s="28"/>
      <c r="AR34" s="28"/>
      <c r="BE34" s="210"/>
    </row>
    <row r="35" spans="2:57" s="1" customFormat="1" ht="25.9" customHeight="1">
      <c r="B35" s="28"/>
      <c r="C35" s="33"/>
      <c r="D35" s="34" t="s">
        <v>40</v>
      </c>
      <c r="E35" s="35"/>
      <c r="F35" s="35"/>
      <c r="G35" s="35"/>
      <c r="H35" s="35"/>
      <c r="I35" s="35"/>
      <c r="J35" s="35"/>
      <c r="K35" s="35"/>
      <c r="L35" s="35"/>
      <c r="M35" s="35"/>
      <c r="N35" s="35"/>
      <c r="O35" s="35"/>
      <c r="P35" s="35"/>
      <c r="Q35" s="35"/>
      <c r="R35" s="35"/>
      <c r="S35" s="35"/>
      <c r="T35" s="36" t="s">
        <v>41</v>
      </c>
      <c r="U35" s="35"/>
      <c r="V35" s="35"/>
      <c r="W35" s="35"/>
      <c r="X35" s="185" t="s">
        <v>42</v>
      </c>
      <c r="Y35" s="186"/>
      <c r="Z35" s="186"/>
      <c r="AA35" s="186"/>
      <c r="AB35" s="186"/>
      <c r="AC35" s="35"/>
      <c r="AD35" s="35"/>
      <c r="AE35" s="35"/>
      <c r="AF35" s="35"/>
      <c r="AG35" s="35"/>
      <c r="AH35" s="35"/>
      <c r="AI35" s="35"/>
      <c r="AJ35" s="35"/>
      <c r="AK35" s="187">
        <v>0</v>
      </c>
      <c r="AL35" s="186"/>
      <c r="AM35" s="186"/>
      <c r="AN35" s="186"/>
      <c r="AO35" s="188"/>
      <c r="AP35" s="33"/>
      <c r="AQ35" s="33"/>
      <c r="AR35" s="28"/>
    </row>
    <row r="36" spans="2:57" s="1" customFormat="1" ht="6.95" customHeight="1">
      <c r="B36" s="28"/>
      <c r="AR36" s="28"/>
    </row>
    <row r="37" spans="2:57" s="1" customFormat="1" ht="14.45" customHeight="1">
      <c r="B37" s="28"/>
      <c r="AR37" s="28"/>
    </row>
    <row r="38" spans="2:57" ht="14.45" customHeight="1">
      <c r="B38" s="16"/>
      <c r="AR38" s="16"/>
    </row>
    <row r="39" spans="2:57" ht="14.45" customHeight="1">
      <c r="B39" s="16"/>
      <c r="AR39" s="16"/>
    </row>
    <row r="40" spans="2:57" ht="14.45" customHeight="1">
      <c r="B40" s="16"/>
      <c r="AR40" s="16"/>
    </row>
    <row r="41" spans="2:57" ht="14.45" customHeight="1">
      <c r="B41" s="16"/>
      <c r="AR41" s="16"/>
    </row>
    <row r="42" spans="2:57" ht="14.45" customHeight="1">
      <c r="B42" s="16"/>
      <c r="AR42" s="16"/>
    </row>
    <row r="43" spans="2:57" ht="14.45" customHeight="1">
      <c r="B43" s="16"/>
      <c r="AR43" s="16"/>
    </row>
    <row r="44" spans="2:57" ht="14.45" customHeight="1">
      <c r="B44" s="16"/>
      <c r="AR44" s="16"/>
    </row>
    <row r="45" spans="2:57" ht="14.45" customHeight="1">
      <c r="B45" s="16"/>
      <c r="AR45" s="16"/>
    </row>
    <row r="46" spans="2:57" ht="14.45" customHeight="1">
      <c r="B46" s="16"/>
      <c r="AR46" s="16"/>
    </row>
    <row r="47" spans="2:57" ht="14.45" customHeight="1">
      <c r="B47" s="16"/>
      <c r="AR47" s="16"/>
    </row>
    <row r="48" spans="2:57" ht="14.45" customHeight="1">
      <c r="B48" s="16"/>
      <c r="AR48" s="16"/>
    </row>
    <row r="49" spans="2:44" s="1" customFormat="1" ht="14.45" customHeight="1">
      <c r="B49" s="28"/>
      <c r="D49" s="37" t="s">
        <v>43</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7" t="s">
        <v>44</v>
      </c>
      <c r="AI49" s="38"/>
      <c r="AJ49" s="38"/>
      <c r="AK49" s="38"/>
      <c r="AL49" s="38"/>
      <c r="AM49" s="38"/>
      <c r="AN49" s="38"/>
      <c r="AO49" s="38"/>
      <c r="AR49" s="28"/>
    </row>
    <row r="50" spans="2:44">
      <c r="B50" s="16"/>
      <c r="AR50" s="16"/>
    </row>
    <row r="51" spans="2:44">
      <c r="B51" s="16"/>
      <c r="AR51" s="16"/>
    </row>
    <row r="52" spans="2:44">
      <c r="B52" s="16"/>
      <c r="AR52" s="16"/>
    </row>
    <row r="53" spans="2:44">
      <c r="B53" s="16"/>
      <c r="AR53" s="16"/>
    </row>
    <row r="54" spans="2:44">
      <c r="B54" s="16"/>
      <c r="AR54" s="16"/>
    </row>
    <row r="55" spans="2:44">
      <c r="B55" s="16"/>
      <c r="AR55" s="16"/>
    </row>
    <row r="56" spans="2:44">
      <c r="B56" s="16"/>
      <c r="AR56" s="16"/>
    </row>
    <row r="57" spans="2:44">
      <c r="B57" s="16"/>
      <c r="AR57" s="16"/>
    </row>
    <row r="58" spans="2:44">
      <c r="B58" s="16"/>
      <c r="AR58" s="16"/>
    </row>
    <row r="59" spans="2:44">
      <c r="B59" s="16"/>
      <c r="AR59" s="16"/>
    </row>
    <row r="60" spans="2:44" s="1" customFormat="1" ht="12.75">
      <c r="B60" s="28"/>
      <c r="D60" s="39" t="s">
        <v>45</v>
      </c>
      <c r="E60" s="30"/>
      <c r="F60" s="30"/>
      <c r="G60" s="30"/>
      <c r="H60" s="30"/>
      <c r="I60" s="30"/>
      <c r="J60" s="30"/>
      <c r="K60" s="30"/>
      <c r="L60" s="30"/>
      <c r="M60" s="30"/>
      <c r="N60" s="30"/>
      <c r="O60" s="30"/>
      <c r="P60" s="30"/>
      <c r="Q60" s="30"/>
      <c r="R60" s="30"/>
      <c r="S60" s="30"/>
      <c r="T60" s="30"/>
      <c r="U60" s="30"/>
      <c r="V60" s="39" t="s">
        <v>46</v>
      </c>
      <c r="W60" s="30"/>
      <c r="X60" s="30"/>
      <c r="Y60" s="30"/>
      <c r="Z60" s="30"/>
      <c r="AA60" s="30"/>
      <c r="AB60" s="30"/>
      <c r="AC60" s="30"/>
      <c r="AD60" s="30"/>
      <c r="AE60" s="30"/>
      <c r="AF60" s="30"/>
      <c r="AG60" s="30"/>
      <c r="AH60" s="39" t="s">
        <v>45</v>
      </c>
      <c r="AI60" s="30"/>
      <c r="AJ60" s="30"/>
      <c r="AK60" s="30"/>
      <c r="AL60" s="30"/>
      <c r="AM60" s="39" t="s">
        <v>46</v>
      </c>
      <c r="AN60" s="30"/>
      <c r="AO60" s="30"/>
      <c r="AR60" s="28"/>
    </row>
    <row r="61" spans="2:44">
      <c r="B61" s="16"/>
      <c r="AR61" s="16"/>
    </row>
    <row r="62" spans="2:44">
      <c r="B62" s="16"/>
      <c r="AR62" s="16"/>
    </row>
    <row r="63" spans="2:44">
      <c r="B63" s="16"/>
      <c r="AR63" s="16"/>
    </row>
    <row r="64" spans="2:44" s="1" customFormat="1" ht="12.75">
      <c r="B64" s="28"/>
      <c r="D64" s="37" t="s">
        <v>47</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7" t="s">
        <v>48</v>
      </c>
      <c r="AI64" s="38"/>
      <c r="AJ64" s="38"/>
      <c r="AK64" s="38"/>
      <c r="AL64" s="38"/>
      <c r="AM64" s="38"/>
      <c r="AN64" s="38"/>
      <c r="AO64" s="38"/>
      <c r="AR64" s="28"/>
    </row>
    <row r="65" spans="2:44">
      <c r="B65" s="16"/>
      <c r="AR65" s="16"/>
    </row>
    <row r="66" spans="2:44">
      <c r="B66" s="16"/>
      <c r="AR66" s="16"/>
    </row>
    <row r="67" spans="2:44">
      <c r="B67" s="16"/>
      <c r="AR67" s="16"/>
    </row>
    <row r="68" spans="2:44">
      <c r="B68" s="16"/>
      <c r="AR68" s="16"/>
    </row>
    <row r="69" spans="2:44">
      <c r="B69" s="16"/>
      <c r="AR69" s="16"/>
    </row>
    <row r="70" spans="2:44">
      <c r="B70" s="16"/>
      <c r="AR70" s="16"/>
    </row>
    <row r="71" spans="2:44">
      <c r="B71" s="16"/>
      <c r="AR71" s="16"/>
    </row>
    <row r="72" spans="2:44">
      <c r="B72" s="16"/>
      <c r="AR72" s="16"/>
    </row>
    <row r="73" spans="2:44">
      <c r="B73" s="16"/>
      <c r="AR73" s="16"/>
    </row>
    <row r="74" spans="2:44">
      <c r="B74" s="16"/>
      <c r="AR74" s="16"/>
    </row>
    <row r="75" spans="2:44" s="1" customFormat="1" ht="12.75">
      <c r="B75" s="28"/>
      <c r="D75" s="39" t="s">
        <v>45</v>
      </c>
      <c r="E75" s="30"/>
      <c r="F75" s="30"/>
      <c r="G75" s="30"/>
      <c r="H75" s="30"/>
      <c r="I75" s="30"/>
      <c r="J75" s="30"/>
      <c r="K75" s="30"/>
      <c r="L75" s="30"/>
      <c r="M75" s="30"/>
      <c r="N75" s="30"/>
      <c r="O75" s="30"/>
      <c r="P75" s="30"/>
      <c r="Q75" s="30"/>
      <c r="R75" s="30"/>
      <c r="S75" s="30"/>
      <c r="T75" s="30"/>
      <c r="U75" s="30"/>
      <c r="V75" s="39" t="s">
        <v>46</v>
      </c>
      <c r="W75" s="30"/>
      <c r="X75" s="30"/>
      <c r="Y75" s="30"/>
      <c r="Z75" s="30"/>
      <c r="AA75" s="30"/>
      <c r="AB75" s="30"/>
      <c r="AC75" s="30"/>
      <c r="AD75" s="30"/>
      <c r="AE75" s="30"/>
      <c r="AF75" s="30"/>
      <c r="AG75" s="30"/>
      <c r="AH75" s="39" t="s">
        <v>45</v>
      </c>
      <c r="AI75" s="30"/>
      <c r="AJ75" s="30"/>
      <c r="AK75" s="30"/>
      <c r="AL75" s="30"/>
      <c r="AM75" s="39" t="s">
        <v>46</v>
      </c>
      <c r="AN75" s="30"/>
      <c r="AO75" s="30"/>
      <c r="AR75" s="28"/>
    </row>
    <row r="76" spans="2:44" s="1" customFormat="1">
      <c r="B76" s="28"/>
      <c r="AR76" s="28"/>
    </row>
    <row r="77" spans="2:44" s="1" customFormat="1" ht="6.95" customHeight="1">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28"/>
    </row>
    <row r="81" spans="1:91" s="1" customFormat="1" ht="6.95" customHeight="1">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28"/>
    </row>
    <row r="82" spans="1:91" s="1" customFormat="1" ht="24.95" customHeight="1">
      <c r="B82" s="28"/>
      <c r="C82" s="17" t="s">
        <v>49</v>
      </c>
      <c r="AR82" s="28"/>
    </row>
    <row r="83" spans="1:91" s="1" customFormat="1" ht="6.95" customHeight="1">
      <c r="B83" s="28"/>
      <c r="AR83" s="28"/>
    </row>
    <row r="84" spans="1:91" s="3" customFormat="1" ht="12" customHeight="1">
      <c r="B84" s="44"/>
      <c r="C84" s="23" t="s">
        <v>12</v>
      </c>
      <c r="AR84" s="44"/>
    </row>
    <row r="85" spans="1:91" s="4" customFormat="1" ht="36.950000000000003" customHeight="1">
      <c r="B85" s="45"/>
      <c r="C85" s="46" t="s">
        <v>14</v>
      </c>
      <c r="L85" s="197" t="str">
        <f>K6</f>
        <v>Novostavba Elokovaného pracoviska ku plneorganizovanej škole ZŠ a MŠ Slovenský Grob</v>
      </c>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R85" s="45"/>
    </row>
    <row r="86" spans="1:91" s="1" customFormat="1" ht="6.95" customHeight="1">
      <c r="B86" s="28"/>
      <c r="AR86" s="28"/>
    </row>
    <row r="87" spans="1:91" s="1" customFormat="1" ht="12" customHeight="1">
      <c r="B87" s="28"/>
      <c r="C87" s="23" t="s">
        <v>18</v>
      </c>
      <c r="L87" s="47" t="str">
        <f>IF(K8="","",K8)</f>
        <v xml:space="preserve"> </v>
      </c>
      <c r="AI87" s="23" t="s">
        <v>20</v>
      </c>
      <c r="AM87" s="199" t="str">
        <f>IF(AN8= "","",AN8)</f>
        <v/>
      </c>
      <c r="AN87" s="199"/>
      <c r="AR87" s="28"/>
    </row>
    <row r="88" spans="1:91" s="1" customFormat="1" ht="6.95" customHeight="1">
      <c r="B88" s="28"/>
      <c r="AR88" s="28"/>
    </row>
    <row r="89" spans="1:91" s="1" customFormat="1" ht="15.2" customHeight="1">
      <c r="B89" s="28"/>
      <c r="C89" s="23" t="s">
        <v>21</v>
      </c>
      <c r="L89" s="3" t="str">
        <f>IF(E11= "","",E11)</f>
        <v xml:space="preserve"> </v>
      </c>
      <c r="AI89" s="23" t="s">
        <v>26</v>
      </c>
      <c r="AM89" s="195" t="str">
        <f>IF(E17="","",E17)</f>
        <v xml:space="preserve"> </v>
      </c>
      <c r="AN89" s="196"/>
      <c r="AO89" s="196"/>
      <c r="AP89" s="196"/>
      <c r="AR89" s="28"/>
      <c r="AS89" s="191" t="s">
        <v>50</v>
      </c>
      <c r="AT89" s="192"/>
      <c r="AU89" s="49"/>
      <c r="AV89" s="49"/>
      <c r="AW89" s="49"/>
      <c r="AX89" s="49"/>
      <c r="AY89" s="49"/>
      <c r="AZ89" s="49"/>
      <c r="BA89" s="49"/>
      <c r="BB89" s="49"/>
      <c r="BC89" s="49"/>
      <c r="BD89" s="50"/>
    </row>
    <row r="90" spans="1:91" s="1" customFormat="1" ht="15.2" customHeight="1">
      <c r="B90" s="28"/>
      <c r="C90" s="23" t="s">
        <v>24</v>
      </c>
      <c r="L90" s="3" t="str">
        <f>IF(E14= "Vyplň údaj","",E14)</f>
        <v/>
      </c>
      <c r="AI90" s="23" t="s">
        <v>28</v>
      </c>
      <c r="AM90" s="195" t="str">
        <f>IF(E20="","",E20)</f>
        <v xml:space="preserve"> </v>
      </c>
      <c r="AN90" s="196"/>
      <c r="AO90" s="196"/>
      <c r="AP90" s="196"/>
      <c r="AR90" s="28"/>
      <c r="AS90" s="193"/>
      <c r="AT90" s="194"/>
      <c r="AU90" s="51"/>
      <c r="AV90" s="51"/>
      <c r="AW90" s="51"/>
      <c r="AX90" s="51"/>
      <c r="AY90" s="51"/>
      <c r="AZ90" s="51"/>
      <c r="BA90" s="51"/>
      <c r="BB90" s="51"/>
      <c r="BC90" s="51"/>
      <c r="BD90" s="52"/>
    </row>
    <row r="91" spans="1:91" s="1" customFormat="1" ht="10.9" customHeight="1">
      <c r="B91" s="28"/>
      <c r="AR91" s="28"/>
      <c r="AS91" s="193"/>
      <c r="AT91" s="194"/>
      <c r="AU91" s="51"/>
      <c r="AV91" s="51"/>
      <c r="AW91" s="51"/>
      <c r="AX91" s="51"/>
      <c r="AY91" s="51"/>
      <c r="AZ91" s="51"/>
      <c r="BA91" s="51"/>
      <c r="BB91" s="51"/>
      <c r="BC91" s="51"/>
      <c r="BD91" s="52"/>
    </row>
    <row r="92" spans="1:91" s="1" customFormat="1" ht="29.25" customHeight="1">
      <c r="B92" s="28"/>
      <c r="C92" s="179" t="s">
        <v>51</v>
      </c>
      <c r="D92" s="180"/>
      <c r="E92" s="180"/>
      <c r="F92" s="180"/>
      <c r="G92" s="180"/>
      <c r="H92" s="53"/>
      <c r="I92" s="181" t="s">
        <v>52</v>
      </c>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3" t="s">
        <v>53</v>
      </c>
      <c r="AH92" s="180"/>
      <c r="AI92" s="180"/>
      <c r="AJ92" s="180"/>
      <c r="AK92" s="180"/>
      <c r="AL92" s="180"/>
      <c r="AM92" s="180"/>
      <c r="AN92" s="181" t="s">
        <v>54</v>
      </c>
      <c r="AO92" s="180"/>
      <c r="AP92" s="182"/>
      <c r="AQ92" s="54" t="s">
        <v>55</v>
      </c>
      <c r="AR92" s="28"/>
      <c r="AS92" s="55" t="s">
        <v>56</v>
      </c>
      <c r="AT92" s="56" t="s">
        <v>57</v>
      </c>
      <c r="AU92" s="56" t="s">
        <v>58</v>
      </c>
      <c r="AV92" s="56" t="s">
        <v>59</v>
      </c>
      <c r="AW92" s="56" t="s">
        <v>60</v>
      </c>
      <c r="AX92" s="56" t="s">
        <v>61</v>
      </c>
      <c r="AY92" s="56" t="s">
        <v>62</v>
      </c>
      <c r="AZ92" s="56" t="s">
        <v>63</v>
      </c>
      <c r="BA92" s="56" t="s">
        <v>64</v>
      </c>
      <c r="BB92" s="56" t="s">
        <v>65</v>
      </c>
      <c r="BC92" s="56" t="s">
        <v>66</v>
      </c>
      <c r="BD92" s="57" t="s">
        <v>67</v>
      </c>
    </row>
    <row r="93" spans="1:91" s="1" customFormat="1" ht="10.9" customHeight="1">
      <c r="B93" s="28"/>
      <c r="AR93" s="28"/>
      <c r="AS93" s="58"/>
      <c r="AT93" s="49"/>
      <c r="AU93" s="49"/>
      <c r="AV93" s="49"/>
      <c r="AW93" s="49"/>
      <c r="AX93" s="49"/>
      <c r="AY93" s="49"/>
      <c r="AZ93" s="49"/>
      <c r="BA93" s="49"/>
      <c r="BB93" s="49"/>
      <c r="BC93" s="49"/>
      <c r="BD93" s="50"/>
    </row>
    <row r="94" spans="1:91" s="5" customFormat="1" ht="32.450000000000003" customHeight="1">
      <c r="B94" s="59"/>
      <c r="C94" s="60" t="s">
        <v>68</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177">
        <v>0</v>
      </c>
      <c r="AH94" s="177"/>
      <c r="AI94" s="177"/>
      <c r="AJ94" s="177"/>
      <c r="AK94" s="177"/>
      <c r="AL94" s="177"/>
      <c r="AM94" s="177"/>
      <c r="AN94" s="178">
        <v>0</v>
      </c>
      <c r="AO94" s="178"/>
      <c r="AP94" s="178"/>
      <c r="AQ94" s="63" t="s">
        <v>1</v>
      </c>
      <c r="AR94" s="59"/>
      <c r="AS94" s="64" t="e">
        <f>ROUND(AS95+#REF!,2)</f>
        <v>#REF!</v>
      </c>
      <c r="AT94" s="65" t="e">
        <f t="shared" ref="AT94:AT96" si="0">ROUND(SUM(AV94:AW94),2)</f>
        <v>#REF!</v>
      </c>
      <c r="AU94" s="66" t="e">
        <f>ROUND(AU95+#REF!,5)</f>
        <v>#REF!</v>
      </c>
      <c r="AV94" s="65" t="e">
        <f>ROUND(AZ94*L29,2)</f>
        <v>#REF!</v>
      </c>
      <c r="AW94" s="65" t="e">
        <f>ROUND(BA94*L30,2)</f>
        <v>#REF!</v>
      </c>
      <c r="AX94" s="65" t="e">
        <f>ROUND(BB94*L29,2)</f>
        <v>#REF!</v>
      </c>
      <c r="AY94" s="65" t="e">
        <f>ROUND(BC94*L30,2)</f>
        <v>#REF!</v>
      </c>
      <c r="AZ94" s="65" t="e">
        <f>ROUND(AZ95+#REF!,2)</f>
        <v>#REF!</v>
      </c>
      <c r="BA94" s="65" t="e">
        <f>ROUND(BA95+#REF!,2)</f>
        <v>#REF!</v>
      </c>
      <c r="BB94" s="65" t="e">
        <f>ROUND(BB95+#REF!,2)</f>
        <v>#REF!</v>
      </c>
      <c r="BC94" s="65" t="e">
        <f>ROUND(BC95+#REF!,2)</f>
        <v>#REF!</v>
      </c>
      <c r="BD94" s="67" t="e">
        <f>ROUND(BD95+#REF!,2)</f>
        <v>#REF!</v>
      </c>
      <c r="BS94" s="68" t="s">
        <v>69</v>
      </c>
      <c r="BT94" s="68" t="s">
        <v>70</v>
      </c>
      <c r="BU94" s="69" t="s">
        <v>71</v>
      </c>
      <c r="BV94" s="68" t="s">
        <v>72</v>
      </c>
      <c r="BW94" s="68" t="s">
        <v>4</v>
      </c>
      <c r="BX94" s="68" t="s">
        <v>73</v>
      </c>
      <c r="CL94" s="68" t="s">
        <v>1</v>
      </c>
    </row>
    <row r="95" spans="1:91" s="6" customFormat="1" ht="16.5" customHeight="1">
      <c r="B95" s="70"/>
      <c r="C95" s="71"/>
      <c r="D95" s="172" t="s">
        <v>74</v>
      </c>
      <c r="E95" s="172"/>
      <c r="F95" s="172"/>
      <c r="G95" s="172"/>
      <c r="H95" s="172"/>
      <c r="I95" s="72"/>
      <c r="J95" s="172" t="s">
        <v>75</v>
      </c>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84">
        <f>ROUND(SUM(AG96:AG96),2)</f>
        <v>0</v>
      </c>
      <c r="AH95" s="176"/>
      <c r="AI95" s="176"/>
      <c r="AJ95" s="176"/>
      <c r="AK95" s="176"/>
      <c r="AL95" s="176"/>
      <c r="AM95" s="176"/>
      <c r="AN95" s="175">
        <f t="shared" ref="AN94:AN96" si="1">SUM(AG95,AT95)</f>
        <v>0</v>
      </c>
      <c r="AO95" s="176"/>
      <c r="AP95" s="176"/>
      <c r="AQ95" s="73" t="s">
        <v>76</v>
      </c>
      <c r="AR95" s="70"/>
      <c r="AS95" s="74">
        <f>ROUND(SUM(AS96:AS96),2)</f>
        <v>0</v>
      </c>
      <c r="AT95" s="75">
        <f t="shared" si="0"/>
        <v>0</v>
      </c>
      <c r="AU95" s="76">
        <f>ROUND(SUM(AU96:AU96),5)</f>
        <v>0</v>
      </c>
      <c r="AV95" s="75">
        <f>ROUND(AZ95*L29,2)</f>
        <v>0</v>
      </c>
      <c r="AW95" s="75">
        <f>ROUND(BA95*L30,2)</f>
        <v>0</v>
      </c>
      <c r="AX95" s="75">
        <f>ROUND(BB95*L29,2)</f>
        <v>0</v>
      </c>
      <c r="AY95" s="75">
        <f>ROUND(BC95*L30,2)</f>
        <v>0</v>
      </c>
      <c r="AZ95" s="75">
        <f>ROUND(SUM(AZ96:AZ96),2)</f>
        <v>0</v>
      </c>
      <c r="BA95" s="75">
        <f>ROUND(SUM(BA96:BA96),2)</f>
        <v>0</v>
      </c>
      <c r="BB95" s="75">
        <f>ROUND(SUM(BB96:BB96),2)</f>
        <v>0</v>
      </c>
      <c r="BC95" s="75">
        <f>ROUND(SUM(BC96:BC96),2)</f>
        <v>0</v>
      </c>
      <c r="BD95" s="77">
        <f>ROUND(SUM(BD96:BD96),2)</f>
        <v>0</v>
      </c>
      <c r="BS95" s="78" t="s">
        <v>69</v>
      </c>
      <c r="BT95" s="78" t="s">
        <v>74</v>
      </c>
      <c r="BU95" s="78" t="s">
        <v>71</v>
      </c>
      <c r="BV95" s="78" t="s">
        <v>72</v>
      </c>
      <c r="BW95" s="78" t="s">
        <v>77</v>
      </c>
      <c r="BX95" s="78" t="s">
        <v>4</v>
      </c>
      <c r="CL95" s="78" t="s">
        <v>1</v>
      </c>
      <c r="CM95" s="78" t="s">
        <v>70</v>
      </c>
    </row>
    <row r="96" spans="1:91" s="3" customFormat="1" ht="16.5" customHeight="1">
      <c r="A96" s="79" t="s">
        <v>78</v>
      </c>
      <c r="B96" s="44"/>
      <c r="C96" s="9"/>
      <c r="D96" s="9"/>
      <c r="E96" s="171" t="s">
        <v>81</v>
      </c>
      <c r="F96" s="171"/>
      <c r="G96" s="171"/>
      <c r="H96" s="171"/>
      <c r="I96" s="171"/>
      <c r="J96" s="9"/>
      <c r="K96" s="171" t="s">
        <v>82</v>
      </c>
      <c r="L96" s="171"/>
      <c r="M96" s="171"/>
      <c r="N96" s="171"/>
      <c r="O96" s="171"/>
      <c r="P96" s="171"/>
      <c r="Q96" s="171"/>
      <c r="R96" s="171"/>
      <c r="S96" s="171"/>
      <c r="T96" s="171"/>
      <c r="U96" s="171"/>
      <c r="V96" s="171"/>
      <c r="W96" s="171"/>
      <c r="X96" s="171"/>
      <c r="Y96" s="171"/>
      <c r="Z96" s="171"/>
      <c r="AA96" s="171"/>
      <c r="AB96" s="171"/>
      <c r="AC96" s="171"/>
      <c r="AD96" s="171"/>
      <c r="AE96" s="171"/>
      <c r="AF96" s="171"/>
      <c r="AG96" s="173">
        <f>'1-6 - Kuchyňa'!J32</f>
        <v>0</v>
      </c>
      <c r="AH96" s="174"/>
      <c r="AI96" s="174"/>
      <c r="AJ96" s="174"/>
      <c r="AK96" s="174"/>
      <c r="AL96" s="174"/>
      <c r="AM96" s="174"/>
      <c r="AN96" s="173">
        <f t="shared" si="1"/>
        <v>0</v>
      </c>
      <c r="AO96" s="174"/>
      <c r="AP96" s="174"/>
      <c r="AQ96" s="80" t="s">
        <v>79</v>
      </c>
      <c r="AR96" s="44"/>
      <c r="AS96" s="81">
        <v>0</v>
      </c>
      <c r="AT96" s="82">
        <f t="shared" si="0"/>
        <v>0</v>
      </c>
      <c r="AU96" s="83">
        <f>'1-6 - Kuchyňa'!P122</f>
        <v>0</v>
      </c>
      <c r="AV96" s="82">
        <f>'1-6 - Kuchyňa'!J35</f>
        <v>0</v>
      </c>
      <c r="AW96" s="82">
        <f>'1-6 - Kuchyňa'!J36</f>
        <v>0</v>
      </c>
      <c r="AX96" s="82">
        <f>'1-6 - Kuchyňa'!J37</f>
        <v>0</v>
      </c>
      <c r="AY96" s="82">
        <f>'1-6 - Kuchyňa'!J38</f>
        <v>0</v>
      </c>
      <c r="AZ96" s="82">
        <f>'1-6 - Kuchyňa'!F35</f>
        <v>0</v>
      </c>
      <c r="BA96" s="82">
        <f>'1-6 - Kuchyňa'!F36</f>
        <v>0</v>
      </c>
      <c r="BB96" s="82">
        <f>'1-6 - Kuchyňa'!F37</f>
        <v>0</v>
      </c>
      <c r="BC96" s="82">
        <f>'1-6 - Kuchyňa'!F38</f>
        <v>0</v>
      </c>
      <c r="BD96" s="84">
        <f>'1-6 - Kuchyňa'!F39</f>
        <v>0</v>
      </c>
      <c r="BT96" s="21" t="s">
        <v>80</v>
      </c>
      <c r="BV96" s="21" t="s">
        <v>72</v>
      </c>
      <c r="BW96" s="21" t="s">
        <v>83</v>
      </c>
      <c r="BX96" s="21" t="s">
        <v>77</v>
      </c>
      <c r="CL96" s="21" t="s">
        <v>1</v>
      </c>
    </row>
    <row r="97" spans="2:44" s="1" customFormat="1" ht="30" customHeight="1">
      <c r="B97" s="28"/>
      <c r="AR97" s="28"/>
    </row>
    <row r="98" spans="2:44" s="1" customFormat="1" ht="6.95" customHeight="1">
      <c r="B98" s="40"/>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28"/>
    </row>
  </sheetData>
  <mergeCells count="46">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4"/>
    <mergeCell ref="AK26:AO26"/>
    <mergeCell ref="W29:AE29"/>
    <mergeCell ref="AG96:AM96"/>
    <mergeCell ref="AG94:AM94"/>
    <mergeCell ref="AN94:AP94"/>
    <mergeCell ref="C92:G92"/>
    <mergeCell ref="I92:AF92"/>
    <mergeCell ref="J95:AF95"/>
    <mergeCell ref="AN92:AP92"/>
    <mergeCell ref="AG92:AM92"/>
    <mergeCell ref="AN95:AP95"/>
    <mergeCell ref="AG95:AM95"/>
    <mergeCell ref="D95:H95"/>
    <mergeCell ref="AN96:AP96"/>
    <mergeCell ref="K96:AF96"/>
    <mergeCell ref="E96:I96"/>
  </mergeCells>
  <hyperlinks>
    <hyperlink ref="A96" location="'1-6 - Kuchyňa'!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BM183"/>
  <sheetViews>
    <sheetView showGridLines="0" tabSelected="1" topLeftCell="A115" workbookViewId="0">
      <selection activeCell="J14" sqref="J14"/>
    </sheetView>
  </sheetViews>
  <sheetFormatPr defaultRowHeight="11.25"/>
  <cols>
    <col min="1" max="1" width="8.33203125" customWidth="1"/>
    <col min="2" max="2" width="1.6640625" customWidth="1"/>
    <col min="3" max="3" width="4.1640625" customWidth="1"/>
    <col min="4" max="4" width="4.33203125" customWidth="1"/>
    <col min="5" max="5" width="17.1640625" customWidth="1"/>
    <col min="6" max="6" width="50.83203125" customWidth="1"/>
    <col min="7" max="7" width="7" customWidth="1"/>
    <col min="8" max="8" width="11.5" customWidth="1"/>
    <col min="9" max="9" width="20.1640625" style="85" customWidth="1"/>
    <col min="10" max="10" width="20.1640625" customWidth="1"/>
    <col min="11" max="11" width="20.1640625" hidden="1"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189" t="s">
        <v>5</v>
      </c>
      <c r="M2" s="190"/>
      <c r="N2" s="190"/>
      <c r="O2" s="190"/>
      <c r="P2" s="190"/>
      <c r="Q2" s="190"/>
      <c r="R2" s="190"/>
      <c r="S2" s="190"/>
      <c r="T2" s="190"/>
      <c r="U2" s="190"/>
      <c r="V2" s="190"/>
      <c r="AT2" s="13" t="s">
        <v>83</v>
      </c>
    </row>
    <row r="3" spans="2:46" ht="6.95" customHeight="1">
      <c r="B3" s="14"/>
      <c r="C3" s="15"/>
      <c r="D3" s="15"/>
      <c r="E3" s="15"/>
      <c r="F3" s="15"/>
      <c r="G3" s="15"/>
      <c r="H3" s="15"/>
      <c r="I3" s="86"/>
      <c r="J3" s="15"/>
      <c r="K3" s="15"/>
      <c r="L3" s="16"/>
      <c r="AT3" s="13" t="s">
        <v>70</v>
      </c>
    </row>
    <row r="4" spans="2:46" ht="24.95" customHeight="1">
      <c r="B4" s="16"/>
      <c r="D4" s="17" t="s">
        <v>84</v>
      </c>
      <c r="L4" s="16"/>
      <c r="M4" s="87" t="s">
        <v>9</v>
      </c>
      <c r="AT4" s="13" t="s">
        <v>3</v>
      </c>
    </row>
    <row r="5" spans="2:46" ht="6.95" customHeight="1">
      <c r="B5" s="16"/>
      <c r="L5" s="16"/>
    </row>
    <row r="6" spans="2:46" ht="12" customHeight="1">
      <c r="B6" s="16"/>
      <c r="D6" s="23" t="s">
        <v>14</v>
      </c>
      <c r="L6" s="16"/>
    </row>
    <row r="7" spans="2:46" ht="16.5" customHeight="1">
      <c r="B7" s="16"/>
      <c r="E7" s="215" t="str">
        <f>'Rekapitulácia stavby'!K6</f>
        <v>Novostavba Elokovaného pracoviska ku plneorganizovanej škole ZŠ a MŠ Slovenský Grob</v>
      </c>
      <c r="F7" s="216"/>
      <c r="G7" s="216"/>
      <c r="H7" s="216"/>
      <c r="L7" s="16"/>
    </row>
    <row r="8" spans="2:46" ht="12" customHeight="1">
      <c r="B8" s="16"/>
      <c r="D8" s="23" t="s">
        <v>85</v>
      </c>
      <c r="L8" s="16"/>
    </row>
    <row r="9" spans="2:46" s="1" customFormat="1" ht="16.5" customHeight="1">
      <c r="B9" s="28"/>
      <c r="E9" s="215" t="s">
        <v>86</v>
      </c>
      <c r="F9" s="214"/>
      <c r="G9" s="214"/>
      <c r="H9" s="214"/>
      <c r="I9" s="88"/>
      <c r="L9" s="28"/>
    </row>
    <row r="10" spans="2:46" s="1" customFormat="1" ht="12" customHeight="1">
      <c r="B10" s="28"/>
      <c r="D10" s="23" t="s">
        <v>87</v>
      </c>
      <c r="I10" s="88"/>
      <c r="L10" s="28"/>
    </row>
    <row r="11" spans="2:46" s="1" customFormat="1" ht="36.950000000000003" customHeight="1">
      <c r="B11" s="28"/>
      <c r="E11" s="197" t="s">
        <v>167</v>
      </c>
      <c r="F11" s="214"/>
      <c r="G11" s="214"/>
      <c r="H11" s="214"/>
      <c r="I11" s="88"/>
      <c r="L11" s="28"/>
    </row>
    <row r="12" spans="2:46" s="1" customFormat="1">
      <c r="B12" s="28"/>
      <c r="I12" s="88"/>
      <c r="L12" s="28"/>
    </row>
    <row r="13" spans="2:46" s="1" customFormat="1" ht="12" customHeight="1">
      <c r="B13" s="28"/>
      <c r="D13" s="23" t="s">
        <v>16</v>
      </c>
      <c r="F13" s="21" t="s">
        <v>1</v>
      </c>
      <c r="I13" s="89" t="s">
        <v>17</v>
      </c>
      <c r="J13" s="21" t="s">
        <v>1</v>
      </c>
      <c r="L13" s="28"/>
    </row>
    <row r="14" spans="2:46" s="1" customFormat="1" ht="12" customHeight="1">
      <c r="B14" s="28"/>
      <c r="D14" s="23" t="s">
        <v>18</v>
      </c>
      <c r="F14" s="21" t="s">
        <v>19</v>
      </c>
      <c r="I14" s="89" t="s">
        <v>20</v>
      </c>
      <c r="J14" s="48"/>
      <c r="L14" s="28"/>
    </row>
    <row r="15" spans="2:46" s="1" customFormat="1" ht="10.9" customHeight="1">
      <c r="B15" s="28"/>
      <c r="I15" s="88"/>
      <c r="L15" s="28"/>
    </row>
    <row r="16" spans="2:46" s="1" customFormat="1" ht="12" customHeight="1">
      <c r="B16" s="28"/>
      <c r="D16" s="23" t="s">
        <v>21</v>
      </c>
      <c r="I16" s="89" t="s">
        <v>22</v>
      </c>
      <c r="J16" s="21" t="str">
        <f>IF('Rekapitulácia stavby'!AN10="","",'Rekapitulácia stavby'!AN10)</f>
        <v/>
      </c>
      <c r="L16" s="28"/>
    </row>
    <row r="17" spans="2:12" s="1" customFormat="1" ht="18" customHeight="1">
      <c r="B17" s="28"/>
      <c r="E17" s="21" t="str">
        <f>IF('Rekapitulácia stavby'!E11="","",'Rekapitulácia stavby'!E11)</f>
        <v xml:space="preserve"> </v>
      </c>
      <c r="I17" s="89" t="s">
        <v>23</v>
      </c>
      <c r="J17" s="21" t="str">
        <f>IF('Rekapitulácia stavby'!AN11="","",'Rekapitulácia stavby'!AN11)</f>
        <v/>
      </c>
      <c r="L17" s="28"/>
    </row>
    <row r="18" spans="2:12" s="1" customFormat="1" ht="6.95" customHeight="1">
      <c r="B18" s="28"/>
      <c r="I18" s="88"/>
      <c r="L18" s="28"/>
    </row>
    <row r="19" spans="2:12" s="1" customFormat="1" ht="12" customHeight="1">
      <c r="B19" s="28"/>
      <c r="D19" s="23" t="s">
        <v>24</v>
      </c>
      <c r="I19" s="89" t="s">
        <v>22</v>
      </c>
      <c r="J19" s="24" t="str">
        <f>'Rekapitulácia stavby'!AN13</f>
        <v>Vyplň údaj</v>
      </c>
      <c r="L19" s="28"/>
    </row>
    <row r="20" spans="2:12" s="1" customFormat="1" ht="18" customHeight="1">
      <c r="B20" s="28"/>
      <c r="E20" s="217" t="str">
        <f>'Rekapitulácia stavby'!E14</f>
        <v>Vyplň údaj</v>
      </c>
      <c r="F20" s="200"/>
      <c r="G20" s="200"/>
      <c r="H20" s="200"/>
      <c r="I20" s="89" t="s">
        <v>23</v>
      </c>
      <c r="J20" s="24" t="str">
        <f>'Rekapitulácia stavby'!AN14</f>
        <v>Vyplň údaj</v>
      </c>
      <c r="L20" s="28"/>
    </row>
    <row r="21" spans="2:12" s="1" customFormat="1" ht="6.95" customHeight="1">
      <c r="B21" s="28"/>
      <c r="I21" s="88"/>
      <c r="L21" s="28"/>
    </row>
    <row r="22" spans="2:12" s="1" customFormat="1" ht="12" customHeight="1">
      <c r="B22" s="28"/>
      <c r="D22" s="23" t="s">
        <v>26</v>
      </c>
      <c r="I22" s="89" t="s">
        <v>22</v>
      </c>
      <c r="J22" s="21" t="str">
        <f>IF('Rekapitulácia stavby'!AN16="","",'Rekapitulácia stavby'!AN16)</f>
        <v/>
      </c>
      <c r="L22" s="28"/>
    </row>
    <row r="23" spans="2:12" s="1" customFormat="1" ht="18" customHeight="1">
      <c r="B23" s="28"/>
      <c r="E23" s="21" t="str">
        <f>IF('Rekapitulácia stavby'!E17="","",'Rekapitulácia stavby'!E17)</f>
        <v xml:space="preserve"> </v>
      </c>
      <c r="I23" s="89" t="s">
        <v>23</v>
      </c>
      <c r="J23" s="21" t="str">
        <f>IF('Rekapitulácia stavby'!AN17="","",'Rekapitulácia stavby'!AN17)</f>
        <v/>
      </c>
      <c r="L23" s="28"/>
    </row>
    <row r="24" spans="2:12" s="1" customFormat="1" ht="6.95" customHeight="1">
      <c r="B24" s="28"/>
      <c r="I24" s="88"/>
      <c r="L24" s="28"/>
    </row>
    <row r="25" spans="2:12" s="1" customFormat="1" ht="12" customHeight="1">
      <c r="B25" s="28"/>
      <c r="D25" s="23" t="s">
        <v>28</v>
      </c>
      <c r="I25" s="89" t="s">
        <v>22</v>
      </c>
      <c r="J25" s="21" t="str">
        <f>IF('Rekapitulácia stavby'!AN19="","",'Rekapitulácia stavby'!AN19)</f>
        <v/>
      </c>
      <c r="L25" s="28"/>
    </row>
    <row r="26" spans="2:12" s="1" customFormat="1" ht="18" customHeight="1">
      <c r="B26" s="28"/>
      <c r="E26" s="21" t="str">
        <f>IF('Rekapitulácia stavby'!E20="","",'Rekapitulácia stavby'!E20)</f>
        <v xml:space="preserve"> </v>
      </c>
      <c r="I26" s="89" t="s">
        <v>23</v>
      </c>
      <c r="J26" s="21" t="str">
        <f>IF('Rekapitulácia stavby'!AN20="","",'Rekapitulácia stavby'!AN20)</f>
        <v/>
      </c>
      <c r="L26" s="28"/>
    </row>
    <row r="27" spans="2:12" s="1" customFormat="1" ht="6.95" customHeight="1">
      <c r="B27" s="28"/>
      <c r="I27" s="88"/>
      <c r="L27" s="28"/>
    </row>
    <row r="28" spans="2:12" s="1" customFormat="1" ht="12" customHeight="1">
      <c r="B28" s="28"/>
      <c r="D28" s="23" t="s">
        <v>29</v>
      </c>
      <c r="I28" s="88"/>
      <c r="L28" s="28"/>
    </row>
    <row r="29" spans="2:12" s="7" customFormat="1" ht="16.5" customHeight="1">
      <c r="B29" s="90"/>
      <c r="E29" s="204" t="s">
        <v>1</v>
      </c>
      <c r="F29" s="204"/>
      <c r="G29" s="204"/>
      <c r="H29" s="204"/>
      <c r="I29" s="91"/>
      <c r="L29" s="90"/>
    </row>
    <row r="30" spans="2:12" s="1" customFormat="1" ht="6.95" customHeight="1">
      <c r="B30" s="28"/>
      <c r="I30" s="88"/>
      <c r="L30" s="28"/>
    </row>
    <row r="31" spans="2:12" s="1" customFormat="1" ht="6.95" customHeight="1">
      <c r="B31" s="28"/>
      <c r="D31" s="49"/>
      <c r="E31" s="49"/>
      <c r="F31" s="49"/>
      <c r="G31" s="49"/>
      <c r="H31" s="49"/>
      <c r="I31" s="92"/>
      <c r="J31" s="49"/>
      <c r="K31" s="49"/>
      <c r="L31" s="28"/>
    </row>
    <row r="32" spans="2:12" s="1" customFormat="1" ht="25.35" customHeight="1">
      <c r="B32" s="28"/>
      <c r="D32" s="93" t="s">
        <v>30</v>
      </c>
      <c r="I32" s="88"/>
      <c r="J32" s="62">
        <f>ROUND(J122, 2)</f>
        <v>0</v>
      </c>
      <c r="L32" s="28"/>
    </row>
    <row r="33" spans="2:12" s="1" customFormat="1" ht="6.95" customHeight="1">
      <c r="B33" s="28"/>
      <c r="D33" s="49"/>
      <c r="E33" s="49"/>
      <c r="F33" s="49"/>
      <c r="G33" s="49"/>
      <c r="H33" s="49"/>
      <c r="I33" s="92"/>
      <c r="J33" s="49"/>
      <c r="K33" s="49"/>
      <c r="L33" s="28"/>
    </row>
    <row r="34" spans="2:12" s="1" customFormat="1" ht="14.45" customHeight="1">
      <c r="B34" s="28"/>
      <c r="F34" s="31" t="s">
        <v>32</v>
      </c>
      <c r="I34" s="94" t="s">
        <v>31</v>
      </c>
      <c r="J34" s="31" t="s">
        <v>33</v>
      </c>
      <c r="L34" s="28"/>
    </row>
    <row r="35" spans="2:12" s="1" customFormat="1" ht="14.45" customHeight="1">
      <c r="B35" s="28"/>
      <c r="D35" s="95" t="s">
        <v>34</v>
      </c>
      <c r="E35" s="23" t="s">
        <v>35</v>
      </c>
      <c r="F35" s="96">
        <f>ROUND((SUM(BE122:BE182)),  2)</f>
        <v>0</v>
      </c>
      <c r="I35" s="97">
        <v>0.2</v>
      </c>
      <c r="J35" s="96">
        <f>ROUND(((SUM(BE122:BE182))*I35),  2)</f>
        <v>0</v>
      </c>
      <c r="L35" s="28"/>
    </row>
    <row r="36" spans="2:12" s="1" customFormat="1" ht="14.45" customHeight="1">
      <c r="B36" s="28"/>
      <c r="E36" s="23" t="s">
        <v>36</v>
      </c>
      <c r="F36" s="96">
        <f>ROUND((SUM(BF122:BF182)),  2)</f>
        <v>0</v>
      </c>
      <c r="I36" s="97">
        <v>0.2</v>
      </c>
      <c r="J36" s="96">
        <f>ROUND(((SUM(BF122:BF182))*I36),  2)</f>
        <v>0</v>
      </c>
      <c r="L36" s="28"/>
    </row>
    <row r="37" spans="2:12" s="1" customFormat="1" ht="14.45" hidden="1" customHeight="1">
      <c r="B37" s="28"/>
      <c r="E37" s="23" t="s">
        <v>37</v>
      </c>
      <c r="F37" s="96">
        <f>ROUND((SUM(BG122:BG182)),  2)</f>
        <v>0</v>
      </c>
      <c r="I37" s="97">
        <v>0.2</v>
      </c>
      <c r="J37" s="96">
        <f>0</f>
        <v>0</v>
      </c>
      <c r="L37" s="28"/>
    </row>
    <row r="38" spans="2:12" s="1" customFormat="1" ht="14.45" hidden="1" customHeight="1">
      <c r="B38" s="28"/>
      <c r="E38" s="23" t="s">
        <v>38</v>
      </c>
      <c r="F38" s="96">
        <f>ROUND((SUM(BH122:BH182)),  2)</f>
        <v>0</v>
      </c>
      <c r="I38" s="97">
        <v>0.2</v>
      </c>
      <c r="J38" s="96">
        <f>0</f>
        <v>0</v>
      </c>
      <c r="L38" s="28"/>
    </row>
    <row r="39" spans="2:12" s="1" customFormat="1" ht="14.45" hidden="1" customHeight="1">
      <c r="B39" s="28"/>
      <c r="E39" s="23" t="s">
        <v>39</v>
      </c>
      <c r="F39" s="96">
        <f>ROUND((SUM(BI122:BI182)),  2)</f>
        <v>0</v>
      </c>
      <c r="I39" s="97">
        <v>0</v>
      </c>
      <c r="J39" s="96">
        <f>0</f>
        <v>0</v>
      </c>
      <c r="L39" s="28"/>
    </row>
    <row r="40" spans="2:12" s="1" customFormat="1" ht="6.95" customHeight="1">
      <c r="B40" s="28"/>
      <c r="I40" s="88"/>
      <c r="L40" s="28"/>
    </row>
    <row r="41" spans="2:12" s="1" customFormat="1" ht="25.35" customHeight="1">
      <c r="B41" s="28"/>
      <c r="C41" s="98"/>
      <c r="D41" s="99" t="s">
        <v>40</v>
      </c>
      <c r="E41" s="53"/>
      <c r="F41" s="53"/>
      <c r="G41" s="100" t="s">
        <v>41</v>
      </c>
      <c r="H41" s="101" t="s">
        <v>42</v>
      </c>
      <c r="I41" s="102"/>
      <c r="J41" s="103">
        <f>SUM(J32:J39)</f>
        <v>0</v>
      </c>
      <c r="K41" s="104"/>
      <c r="L41" s="28"/>
    </row>
    <row r="42" spans="2:12" s="1" customFormat="1" ht="14.45" customHeight="1">
      <c r="B42" s="28"/>
      <c r="I42" s="88"/>
      <c r="L42" s="28"/>
    </row>
    <row r="43" spans="2:12" ht="14.45" customHeight="1">
      <c r="B43" s="16"/>
      <c r="L43" s="16"/>
    </row>
    <row r="44" spans="2:12" ht="14.45" customHeight="1">
      <c r="B44" s="16"/>
      <c r="L44" s="16"/>
    </row>
    <row r="45" spans="2:12" ht="14.45" customHeight="1">
      <c r="B45" s="16"/>
      <c r="L45" s="16"/>
    </row>
    <row r="46" spans="2:12" ht="14.45" customHeight="1">
      <c r="B46" s="16"/>
      <c r="L46" s="16"/>
    </row>
    <row r="47" spans="2:12" ht="14.45" customHeight="1">
      <c r="B47" s="16"/>
      <c r="L47" s="16"/>
    </row>
    <row r="48" spans="2:12" ht="14.45" customHeight="1">
      <c r="B48" s="16"/>
      <c r="L48" s="16"/>
    </row>
    <row r="49" spans="2:12" ht="14.45" customHeight="1">
      <c r="B49" s="16"/>
      <c r="L49" s="16"/>
    </row>
    <row r="50" spans="2:12" s="1" customFormat="1" ht="14.45" customHeight="1">
      <c r="B50" s="28"/>
      <c r="D50" s="37" t="s">
        <v>43</v>
      </c>
      <c r="E50" s="38"/>
      <c r="F50" s="38"/>
      <c r="G50" s="37" t="s">
        <v>44</v>
      </c>
      <c r="H50" s="38"/>
      <c r="I50" s="105"/>
      <c r="J50" s="38"/>
      <c r="K50" s="38"/>
      <c r="L50" s="28"/>
    </row>
    <row r="51" spans="2:12">
      <c r="B51" s="16"/>
      <c r="L51" s="16"/>
    </row>
    <row r="52" spans="2:12">
      <c r="B52" s="16"/>
      <c r="L52" s="16"/>
    </row>
    <row r="53" spans="2:12">
      <c r="B53" s="16"/>
      <c r="L53" s="16"/>
    </row>
    <row r="54" spans="2:12">
      <c r="B54" s="16"/>
      <c r="L54" s="16"/>
    </row>
    <row r="55" spans="2:12">
      <c r="B55" s="16"/>
      <c r="L55" s="16"/>
    </row>
    <row r="56" spans="2:12">
      <c r="B56" s="16"/>
      <c r="L56" s="16"/>
    </row>
    <row r="57" spans="2:12">
      <c r="B57" s="16"/>
      <c r="L57" s="16"/>
    </row>
    <row r="58" spans="2:12">
      <c r="B58" s="16"/>
      <c r="L58" s="16"/>
    </row>
    <row r="59" spans="2:12">
      <c r="B59" s="16"/>
      <c r="L59" s="16"/>
    </row>
    <row r="60" spans="2:12">
      <c r="B60" s="16"/>
      <c r="L60" s="16"/>
    </row>
    <row r="61" spans="2:12" s="1" customFormat="1" ht="12.75">
      <c r="B61" s="28"/>
      <c r="D61" s="39" t="s">
        <v>45</v>
      </c>
      <c r="E61" s="30"/>
      <c r="F61" s="106" t="s">
        <v>46</v>
      </c>
      <c r="G61" s="39" t="s">
        <v>45</v>
      </c>
      <c r="H61" s="30"/>
      <c r="I61" s="107"/>
      <c r="J61" s="108" t="s">
        <v>46</v>
      </c>
      <c r="K61" s="30"/>
      <c r="L61" s="28"/>
    </row>
    <row r="62" spans="2:12">
      <c r="B62" s="16"/>
      <c r="L62" s="16"/>
    </row>
    <row r="63" spans="2:12">
      <c r="B63" s="16"/>
      <c r="L63" s="16"/>
    </row>
    <row r="64" spans="2:12">
      <c r="B64" s="16"/>
      <c r="L64" s="16"/>
    </row>
    <row r="65" spans="2:12" s="1" customFormat="1" ht="12.75">
      <c r="B65" s="28"/>
      <c r="D65" s="37" t="s">
        <v>47</v>
      </c>
      <c r="E65" s="38"/>
      <c r="F65" s="38"/>
      <c r="G65" s="37" t="s">
        <v>48</v>
      </c>
      <c r="H65" s="38"/>
      <c r="I65" s="105"/>
      <c r="J65" s="38"/>
      <c r="K65" s="38"/>
      <c r="L65" s="28"/>
    </row>
    <row r="66" spans="2:12">
      <c r="B66" s="16"/>
      <c r="L66" s="16"/>
    </row>
    <row r="67" spans="2:12">
      <c r="B67" s="16"/>
      <c r="L67" s="16"/>
    </row>
    <row r="68" spans="2:12">
      <c r="B68" s="16"/>
      <c r="L68" s="16"/>
    </row>
    <row r="69" spans="2:12">
      <c r="B69" s="16"/>
      <c r="L69" s="16"/>
    </row>
    <row r="70" spans="2:12">
      <c r="B70" s="16"/>
      <c r="L70" s="16"/>
    </row>
    <row r="71" spans="2:12">
      <c r="B71" s="16"/>
      <c r="L71" s="16"/>
    </row>
    <row r="72" spans="2:12">
      <c r="B72" s="16"/>
      <c r="L72" s="16"/>
    </row>
    <row r="73" spans="2:12">
      <c r="B73" s="16"/>
      <c r="L73" s="16"/>
    </row>
    <row r="74" spans="2:12">
      <c r="B74" s="16"/>
      <c r="L74" s="16"/>
    </row>
    <row r="75" spans="2:12">
      <c r="B75" s="16"/>
      <c r="L75" s="16"/>
    </row>
    <row r="76" spans="2:12" s="1" customFormat="1" ht="12.75">
      <c r="B76" s="28"/>
      <c r="D76" s="39" t="s">
        <v>45</v>
      </c>
      <c r="E76" s="30"/>
      <c r="F76" s="106" t="s">
        <v>46</v>
      </c>
      <c r="G76" s="39" t="s">
        <v>45</v>
      </c>
      <c r="H76" s="30"/>
      <c r="I76" s="107"/>
      <c r="J76" s="108" t="s">
        <v>46</v>
      </c>
      <c r="K76" s="30"/>
      <c r="L76" s="28"/>
    </row>
    <row r="77" spans="2:12" s="1" customFormat="1" ht="14.45" customHeight="1">
      <c r="B77" s="40"/>
      <c r="C77" s="41"/>
      <c r="D77" s="41"/>
      <c r="E77" s="41"/>
      <c r="F77" s="41"/>
      <c r="G77" s="41"/>
      <c r="H77" s="41"/>
      <c r="I77" s="109"/>
      <c r="J77" s="41"/>
      <c r="K77" s="41"/>
      <c r="L77" s="28"/>
    </row>
    <row r="81" spans="2:12" s="1" customFormat="1" ht="6.95" customHeight="1">
      <c r="B81" s="42"/>
      <c r="C81" s="43"/>
      <c r="D81" s="43"/>
      <c r="E81" s="43"/>
      <c r="F81" s="43"/>
      <c r="G81" s="43"/>
      <c r="H81" s="43"/>
      <c r="I81" s="110"/>
      <c r="J81" s="43"/>
      <c r="K81" s="43"/>
      <c r="L81" s="28"/>
    </row>
    <row r="82" spans="2:12" s="1" customFormat="1" ht="24.95" customHeight="1">
      <c r="B82" s="28"/>
      <c r="C82" s="17" t="s">
        <v>88</v>
      </c>
      <c r="I82" s="88"/>
      <c r="L82" s="28"/>
    </row>
    <row r="83" spans="2:12" s="1" customFormat="1" ht="6.95" customHeight="1">
      <c r="B83" s="28"/>
      <c r="I83" s="88"/>
      <c r="L83" s="28"/>
    </row>
    <row r="84" spans="2:12" s="1" customFormat="1" ht="12" customHeight="1">
      <c r="B84" s="28"/>
      <c r="C84" s="23" t="s">
        <v>14</v>
      </c>
      <c r="I84" s="88"/>
      <c r="L84" s="28"/>
    </row>
    <row r="85" spans="2:12" s="1" customFormat="1" ht="16.5" customHeight="1">
      <c r="B85" s="28"/>
      <c r="E85" s="215" t="str">
        <f>E7</f>
        <v>Novostavba Elokovaného pracoviska ku plneorganizovanej škole ZŠ a MŠ Slovenský Grob</v>
      </c>
      <c r="F85" s="216"/>
      <c r="G85" s="216"/>
      <c r="H85" s="216"/>
      <c r="I85" s="88"/>
      <c r="L85" s="28"/>
    </row>
    <row r="86" spans="2:12" ht="12" customHeight="1">
      <c r="B86" s="16"/>
      <c r="C86" s="23" t="s">
        <v>85</v>
      </c>
      <c r="L86" s="16"/>
    </row>
    <row r="87" spans="2:12" s="1" customFormat="1" ht="16.5" customHeight="1">
      <c r="B87" s="28"/>
      <c r="E87" s="215" t="s">
        <v>86</v>
      </c>
      <c r="F87" s="214"/>
      <c r="G87" s="214"/>
      <c r="H87" s="214"/>
      <c r="I87" s="88"/>
      <c r="L87" s="28"/>
    </row>
    <row r="88" spans="2:12" s="1" customFormat="1" ht="12" customHeight="1">
      <c r="B88" s="28"/>
      <c r="C88" s="23" t="s">
        <v>87</v>
      </c>
      <c r="I88" s="88"/>
      <c r="L88" s="28"/>
    </row>
    <row r="89" spans="2:12" s="1" customFormat="1" ht="16.5" customHeight="1">
      <c r="B89" s="28"/>
      <c r="E89" s="197" t="str">
        <f>E11</f>
        <v>1-6 - Kuchyňa</v>
      </c>
      <c r="F89" s="214"/>
      <c r="G89" s="214"/>
      <c r="H89" s="214"/>
      <c r="I89" s="88"/>
      <c r="L89" s="28"/>
    </row>
    <row r="90" spans="2:12" s="1" customFormat="1" ht="6.95" customHeight="1">
      <c r="B90" s="28"/>
      <c r="I90" s="88"/>
      <c r="L90" s="28"/>
    </row>
    <row r="91" spans="2:12" s="1" customFormat="1" ht="12" customHeight="1">
      <c r="B91" s="28"/>
      <c r="C91" s="23" t="s">
        <v>18</v>
      </c>
      <c r="F91" s="21" t="str">
        <f>F14</f>
        <v xml:space="preserve"> </v>
      </c>
      <c r="I91" s="89" t="s">
        <v>20</v>
      </c>
      <c r="J91" s="48" t="str">
        <f>IF(J14="","",J14)</f>
        <v/>
      </c>
      <c r="L91" s="28"/>
    </row>
    <row r="92" spans="2:12" s="1" customFormat="1" ht="6.95" customHeight="1">
      <c r="B92" s="28"/>
      <c r="I92" s="88"/>
      <c r="L92" s="28"/>
    </row>
    <row r="93" spans="2:12" s="1" customFormat="1" ht="15.2" customHeight="1">
      <c r="B93" s="28"/>
      <c r="C93" s="23" t="s">
        <v>21</v>
      </c>
      <c r="F93" s="21" t="str">
        <f>E17</f>
        <v xml:space="preserve"> </v>
      </c>
      <c r="I93" s="89" t="s">
        <v>26</v>
      </c>
      <c r="J93" s="26" t="str">
        <f>E23</f>
        <v xml:space="preserve"> </v>
      </c>
      <c r="L93" s="28"/>
    </row>
    <row r="94" spans="2:12" s="1" customFormat="1" ht="15.2" customHeight="1">
      <c r="B94" s="28"/>
      <c r="C94" s="23" t="s">
        <v>24</v>
      </c>
      <c r="F94" s="21" t="str">
        <f>IF(E20="","",E20)</f>
        <v>Vyplň údaj</v>
      </c>
      <c r="I94" s="89" t="s">
        <v>28</v>
      </c>
      <c r="J94" s="26" t="str">
        <f>E26</f>
        <v xml:space="preserve"> </v>
      </c>
      <c r="L94" s="28"/>
    </row>
    <row r="95" spans="2:12" s="1" customFormat="1" ht="10.35" customHeight="1">
      <c r="B95" s="28"/>
      <c r="I95" s="88"/>
      <c r="L95" s="28"/>
    </row>
    <row r="96" spans="2:12" s="1" customFormat="1" ht="29.25" customHeight="1">
      <c r="B96" s="28"/>
      <c r="C96" s="111" t="s">
        <v>89</v>
      </c>
      <c r="D96" s="98"/>
      <c r="E96" s="98"/>
      <c r="F96" s="98"/>
      <c r="G96" s="98"/>
      <c r="H96" s="98"/>
      <c r="I96" s="112"/>
      <c r="J96" s="113" t="s">
        <v>90</v>
      </c>
      <c r="K96" s="98"/>
      <c r="L96" s="28"/>
    </row>
    <row r="97" spans="2:47" s="1" customFormat="1" ht="10.35" customHeight="1">
      <c r="B97" s="28"/>
      <c r="I97" s="88"/>
      <c r="L97" s="28"/>
    </row>
    <row r="98" spans="2:47" s="1" customFormat="1" ht="22.9" customHeight="1">
      <c r="B98" s="28"/>
      <c r="C98" s="114" t="s">
        <v>91</v>
      </c>
      <c r="I98" s="88"/>
      <c r="J98" s="62">
        <f>J122</f>
        <v>0</v>
      </c>
      <c r="L98" s="28"/>
      <c r="AU98" s="13" t="s">
        <v>92</v>
      </c>
    </row>
    <row r="99" spans="2:47" s="8" customFormat="1" ht="24.95" customHeight="1">
      <c r="B99" s="115"/>
      <c r="D99" s="116" t="s">
        <v>168</v>
      </c>
      <c r="E99" s="117"/>
      <c r="F99" s="117"/>
      <c r="G99" s="117"/>
      <c r="H99" s="117"/>
      <c r="I99" s="118"/>
      <c r="J99" s="119">
        <f>J123</f>
        <v>0</v>
      </c>
      <c r="L99" s="115"/>
    </row>
    <row r="100" spans="2:47" s="9" customFormat="1" ht="19.899999999999999" customHeight="1">
      <c r="B100" s="120"/>
      <c r="D100" s="121" t="s">
        <v>169</v>
      </c>
      <c r="E100" s="122"/>
      <c r="F100" s="122"/>
      <c r="G100" s="122"/>
      <c r="H100" s="122"/>
      <c r="I100" s="123"/>
      <c r="J100" s="124">
        <f>J124</f>
        <v>0</v>
      </c>
      <c r="L100" s="120"/>
    </row>
    <row r="101" spans="2:47" s="1" customFormat="1" ht="21.75" customHeight="1">
      <c r="B101" s="28"/>
      <c r="I101" s="88"/>
      <c r="L101" s="28"/>
    </row>
    <row r="102" spans="2:47" s="1" customFormat="1" ht="6.95" customHeight="1">
      <c r="B102" s="40"/>
      <c r="C102" s="41"/>
      <c r="D102" s="41"/>
      <c r="E102" s="41"/>
      <c r="F102" s="41"/>
      <c r="G102" s="41"/>
      <c r="H102" s="41"/>
      <c r="I102" s="109"/>
      <c r="J102" s="41"/>
      <c r="K102" s="41"/>
      <c r="L102" s="28"/>
    </row>
    <row r="106" spans="2:47" s="1" customFormat="1" ht="6.95" customHeight="1">
      <c r="B106" s="42"/>
      <c r="C106" s="43"/>
      <c r="D106" s="43"/>
      <c r="E106" s="43"/>
      <c r="F106" s="43"/>
      <c r="G106" s="43"/>
      <c r="H106" s="43"/>
      <c r="I106" s="110"/>
      <c r="J106" s="43"/>
      <c r="K106" s="43"/>
      <c r="L106" s="28"/>
    </row>
    <row r="107" spans="2:47" s="1" customFormat="1" ht="24.95" customHeight="1">
      <c r="B107" s="28"/>
      <c r="C107" s="17" t="s">
        <v>93</v>
      </c>
      <c r="I107" s="88"/>
      <c r="L107" s="28"/>
    </row>
    <row r="108" spans="2:47" s="1" customFormat="1" ht="6.95" customHeight="1">
      <c r="B108" s="28"/>
      <c r="I108" s="88"/>
      <c r="L108" s="28"/>
    </row>
    <row r="109" spans="2:47" s="1" customFormat="1" ht="12" customHeight="1">
      <c r="B109" s="28"/>
      <c r="C109" s="23" t="s">
        <v>14</v>
      </c>
      <c r="I109" s="88"/>
      <c r="L109" s="28"/>
    </row>
    <row r="110" spans="2:47" s="1" customFormat="1" ht="16.5" customHeight="1">
      <c r="B110" s="28"/>
      <c r="E110" s="215" t="str">
        <f>E7</f>
        <v>Novostavba Elokovaného pracoviska ku plneorganizovanej škole ZŠ a MŠ Slovenský Grob</v>
      </c>
      <c r="F110" s="216"/>
      <c r="G110" s="216"/>
      <c r="H110" s="216"/>
      <c r="I110" s="88"/>
      <c r="L110" s="28"/>
    </row>
    <row r="111" spans="2:47" ht="12" customHeight="1">
      <c r="B111" s="16"/>
      <c r="C111" s="23" t="s">
        <v>85</v>
      </c>
      <c r="L111" s="16"/>
    </row>
    <row r="112" spans="2:47" s="1" customFormat="1" ht="16.5" customHeight="1">
      <c r="B112" s="28"/>
      <c r="E112" s="215" t="s">
        <v>86</v>
      </c>
      <c r="F112" s="214"/>
      <c r="G112" s="214"/>
      <c r="H112" s="214"/>
      <c r="I112" s="88"/>
      <c r="L112" s="28"/>
    </row>
    <row r="113" spans="2:65" s="1" customFormat="1" ht="12" customHeight="1">
      <c r="B113" s="28"/>
      <c r="C113" s="23" t="s">
        <v>87</v>
      </c>
      <c r="I113" s="88"/>
      <c r="L113" s="28"/>
    </row>
    <row r="114" spans="2:65" s="1" customFormat="1" ht="16.5" customHeight="1">
      <c r="B114" s="28"/>
      <c r="E114" s="197" t="str">
        <f>E11</f>
        <v>1-6 - Kuchyňa</v>
      </c>
      <c r="F114" s="214"/>
      <c r="G114" s="214"/>
      <c r="H114" s="214"/>
      <c r="I114" s="88"/>
      <c r="L114" s="28"/>
    </row>
    <row r="115" spans="2:65" s="1" customFormat="1" ht="6.95" customHeight="1">
      <c r="B115" s="28"/>
      <c r="I115" s="88"/>
      <c r="L115" s="28"/>
    </row>
    <row r="116" spans="2:65" s="1" customFormat="1" ht="12" customHeight="1">
      <c r="B116" s="28"/>
      <c r="C116" s="23" t="s">
        <v>18</v>
      </c>
      <c r="F116" s="21" t="str">
        <f>F14</f>
        <v xml:space="preserve"> </v>
      </c>
      <c r="I116" s="89" t="s">
        <v>20</v>
      </c>
      <c r="J116" s="48" t="str">
        <f>IF(J14="","",J14)</f>
        <v/>
      </c>
      <c r="L116" s="28"/>
    </row>
    <row r="117" spans="2:65" s="1" customFormat="1" ht="6.95" customHeight="1">
      <c r="B117" s="28"/>
      <c r="I117" s="88"/>
      <c r="L117" s="28"/>
    </row>
    <row r="118" spans="2:65" s="1" customFormat="1" ht="15.2" customHeight="1">
      <c r="B118" s="28"/>
      <c r="C118" s="23" t="s">
        <v>21</v>
      </c>
      <c r="F118" s="21" t="str">
        <f>E17</f>
        <v xml:space="preserve"> </v>
      </c>
      <c r="I118" s="89" t="s">
        <v>26</v>
      </c>
      <c r="J118" s="26" t="str">
        <f>E23</f>
        <v xml:space="preserve"> </v>
      </c>
      <c r="L118" s="28"/>
    </row>
    <row r="119" spans="2:65" s="1" customFormat="1" ht="15.2" customHeight="1">
      <c r="B119" s="28"/>
      <c r="C119" s="23" t="s">
        <v>24</v>
      </c>
      <c r="F119" s="21" t="str">
        <f>IF(E20="","",E20)</f>
        <v>Vyplň údaj</v>
      </c>
      <c r="I119" s="89" t="s">
        <v>28</v>
      </c>
      <c r="J119" s="26" t="str">
        <f>E26</f>
        <v xml:space="preserve"> </v>
      </c>
      <c r="L119" s="28"/>
    </row>
    <row r="120" spans="2:65" s="1" customFormat="1" ht="10.35" customHeight="1">
      <c r="B120" s="28"/>
      <c r="I120" s="88"/>
      <c r="L120" s="28"/>
    </row>
    <row r="121" spans="2:65" s="10" customFormat="1" ht="29.25" customHeight="1">
      <c r="B121" s="125"/>
      <c r="C121" s="126" t="s">
        <v>94</v>
      </c>
      <c r="D121" s="127" t="s">
        <v>55</v>
      </c>
      <c r="E121" s="127" t="s">
        <v>51</v>
      </c>
      <c r="F121" s="127" t="s">
        <v>52</v>
      </c>
      <c r="G121" s="127" t="s">
        <v>95</v>
      </c>
      <c r="H121" s="127" t="s">
        <v>96</v>
      </c>
      <c r="I121" s="128" t="s">
        <v>97</v>
      </c>
      <c r="J121" s="129" t="s">
        <v>90</v>
      </c>
      <c r="K121" s="130" t="s">
        <v>98</v>
      </c>
      <c r="L121" s="125"/>
      <c r="M121" s="55" t="s">
        <v>1</v>
      </c>
      <c r="N121" s="56" t="s">
        <v>34</v>
      </c>
      <c r="O121" s="56" t="s">
        <v>99</v>
      </c>
      <c r="P121" s="56" t="s">
        <v>100</v>
      </c>
      <c r="Q121" s="56" t="s">
        <v>101</v>
      </c>
      <c r="R121" s="56" t="s">
        <v>102</v>
      </c>
      <c r="S121" s="56" t="s">
        <v>103</v>
      </c>
      <c r="T121" s="57" t="s">
        <v>104</v>
      </c>
    </row>
    <row r="122" spans="2:65" s="1" customFormat="1" ht="22.9" customHeight="1">
      <c r="B122" s="28"/>
      <c r="C122" s="60" t="s">
        <v>91</v>
      </c>
      <c r="I122" s="88"/>
      <c r="J122" s="131">
        <f>BK122</f>
        <v>0</v>
      </c>
      <c r="L122" s="28"/>
      <c r="M122" s="58"/>
      <c r="N122" s="49"/>
      <c r="O122" s="49"/>
      <c r="P122" s="132">
        <f>P123</f>
        <v>0</v>
      </c>
      <c r="Q122" s="49"/>
      <c r="R122" s="132">
        <f>R123</f>
        <v>0</v>
      </c>
      <c r="S122" s="49"/>
      <c r="T122" s="133">
        <f>T123</f>
        <v>0</v>
      </c>
      <c r="AT122" s="13" t="s">
        <v>69</v>
      </c>
      <c r="AU122" s="13" t="s">
        <v>92</v>
      </c>
      <c r="BK122" s="134">
        <f>BK123</f>
        <v>0</v>
      </c>
    </row>
    <row r="123" spans="2:65" s="11" customFormat="1" ht="25.9" customHeight="1">
      <c r="B123" s="135"/>
      <c r="D123" s="136" t="s">
        <v>69</v>
      </c>
      <c r="E123" s="137" t="s">
        <v>165</v>
      </c>
      <c r="F123" s="137" t="s">
        <v>170</v>
      </c>
      <c r="I123" s="138"/>
      <c r="J123" s="139">
        <f>BK123</f>
        <v>0</v>
      </c>
      <c r="L123" s="135"/>
      <c r="M123" s="140"/>
      <c r="N123" s="141"/>
      <c r="O123" s="141"/>
      <c r="P123" s="142">
        <f>P124</f>
        <v>0</v>
      </c>
      <c r="Q123" s="141"/>
      <c r="R123" s="142">
        <f>R124</f>
        <v>0</v>
      </c>
      <c r="S123" s="141"/>
      <c r="T123" s="143">
        <f>T124</f>
        <v>0</v>
      </c>
      <c r="AR123" s="136" t="s">
        <v>80</v>
      </c>
      <c r="AT123" s="144" t="s">
        <v>69</v>
      </c>
      <c r="AU123" s="144" t="s">
        <v>70</v>
      </c>
      <c r="AY123" s="136" t="s">
        <v>105</v>
      </c>
      <c r="BK123" s="145">
        <f>BK124</f>
        <v>0</v>
      </c>
    </row>
    <row r="124" spans="2:65" s="11" customFormat="1" ht="22.9" customHeight="1">
      <c r="B124" s="135"/>
      <c r="D124" s="136" t="s">
        <v>69</v>
      </c>
      <c r="E124" s="146" t="s">
        <v>166</v>
      </c>
      <c r="F124" s="146" t="s">
        <v>171</v>
      </c>
      <c r="I124" s="138"/>
      <c r="J124" s="147">
        <f>BK124</f>
        <v>0</v>
      </c>
      <c r="L124" s="135"/>
      <c r="M124" s="140"/>
      <c r="N124" s="141"/>
      <c r="O124" s="141"/>
      <c r="P124" s="142">
        <f>SUM(P125:P182)</f>
        <v>0</v>
      </c>
      <c r="Q124" s="141"/>
      <c r="R124" s="142">
        <f>SUM(R125:R182)</f>
        <v>0</v>
      </c>
      <c r="S124" s="141"/>
      <c r="T124" s="143">
        <f>SUM(T125:T182)</f>
        <v>0</v>
      </c>
      <c r="AR124" s="136" t="s">
        <v>80</v>
      </c>
      <c r="AT124" s="144" t="s">
        <v>69</v>
      </c>
      <c r="AU124" s="144" t="s">
        <v>74</v>
      </c>
      <c r="AY124" s="136" t="s">
        <v>105</v>
      </c>
      <c r="BK124" s="145">
        <f>SUM(BK125:BK182)</f>
        <v>0</v>
      </c>
    </row>
    <row r="125" spans="2:65" s="1" customFormat="1" ht="16.5" customHeight="1">
      <c r="B125" s="148"/>
      <c r="C125" s="149" t="s">
        <v>74</v>
      </c>
      <c r="D125" s="149" t="s">
        <v>106</v>
      </c>
      <c r="E125" s="150" t="s">
        <v>172</v>
      </c>
      <c r="F125" s="151" t="s">
        <v>173</v>
      </c>
      <c r="G125" s="152" t="s">
        <v>148</v>
      </c>
      <c r="H125" s="153">
        <v>1</v>
      </c>
      <c r="I125" s="154"/>
      <c r="J125" s="155">
        <f t="shared" ref="J125:J131" si="0">ROUND(I125*H125,2)</f>
        <v>0</v>
      </c>
      <c r="K125" s="151" t="s">
        <v>1</v>
      </c>
      <c r="L125" s="28"/>
      <c r="M125" s="156" t="s">
        <v>1</v>
      </c>
      <c r="N125" s="157" t="s">
        <v>36</v>
      </c>
      <c r="O125" s="51"/>
      <c r="P125" s="158">
        <f t="shared" ref="P125:P131" si="1">O125*H125</f>
        <v>0</v>
      </c>
      <c r="Q125" s="158">
        <v>0</v>
      </c>
      <c r="R125" s="158">
        <f t="shared" ref="R125:R131" si="2">Q125*H125</f>
        <v>0</v>
      </c>
      <c r="S125" s="158">
        <v>0</v>
      </c>
      <c r="T125" s="159">
        <f t="shared" ref="T125:T131" si="3">S125*H125</f>
        <v>0</v>
      </c>
      <c r="AR125" s="160" t="s">
        <v>119</v>
      </c>
      <c r="AT125" s="160" t="s">
        <v>106</v>
      </c>
      <c r="AU125" s="160" t="s">
        <v>80</v>
      </c>
      <c r="AY125" s="13" t="s">
        <v>105</v>
      </c>
      <c r="BE125" s="161">
        <f t="shared" ref="BE125:BE131" si="4">IF(N125="základná",J125,0)</f>
        <v>0</v>
      </c>
      <c r="BF125" s="161">
        <f t="shared" ref="BF125:BF131" si="5">IF(N125="znížená",J125,0)</f>
        <v>0</v>
      </c>
      <c r="BG125" s="161">
        <f t="shared" ref="BG125:BG131" si="6">IF(N125="zákl. prenesená",J125,0)</f>
        <v>0</v>
      </c>
      <c r="BH125" s="161">
        <f t="shared" ref="BH125:BH131" si="7">IF(N125="zníž. prenesená",J125,0)</f>
        <v>0</v>
      </c>
      <c r="BI125" s="161">
        <f t="shared" ref="BI125:BI131" si="8">IF(N125="nulová",J125,0)</f>
        <v>0</v>
      </c>
      <c r="BJ125" s="13" t="s">
        <v>80</v>
      </c>
      <c r="BK125" s="161">
        <f t="shared" ref="BK125:BK131" si="9">ROUND(I125*H125,2)</f>
        <v>0</v>
      </c>
      <c r="BL125" s="13" t="s">
        <v>119</v>
      </c>
      <c r="BM125" s="160" t="s">
        <v>80</v>
      </c>
    </row>
    <row r="126" spans="2:65" s="1" customFormat="1" ht="24" customHeight="1">
      <c r="B126" s="148"/>
      <c r="C126" s="149" t="s">
        <v>70</v>
      </c>
      <c r="D126" s="149" t="s">
        <v>106</v>
      </c>
      <c r="E126" s="150" t="s">
        <v>174</v>
      </c>
      <c r="F126" s="151" t="s">
        <v>175</v>
      </c>
      <c r="G126" s="152" t="s">
        <v>148</v>
      </c>
      <c r="H126" s="153">
        <v>1</v>
      </c>
      <c r="I126" s="154"/>
      <c r="J126" s="155">
        <f t="shared" si="0"/>
        <v>0</v>
      </c>
      <c r="K126" s="151" t="s">
        <v>1</v>
      </c>
      <c r="L126" s="28"/>
      <c r="M126" s="156" t="s">
        <v>1</v>
      </c>
      <c r="N126" s="157" t="s">
        <v>36</v>
      </c>
      <c r="O126" s="51"/>
      <c r="P126" s="158">
        <f t="shared" si="1"/>
        <v>0</v>
      </c>
      <c r="Q126" s="158">
        <v>0</v>
      </c>
      <c r="R126" s="158">
        <f t="shared" si="2"/>
        <v>0</v>
      </c>
      <c r="S126" s="158">
        <v>0</v>
      </c>
      <c r="T126" s="159">
        <f t="shared" si="3"/>
        <v>0</v>
      </c>
      <c r="AR126" s="160" t="s">
        <v>119</v>
      </c>
      <c r="AT126" s="160" t="s">
        <v>106</v>
      </c>
      <c r="AU126" s="160" t="s">
        <v>80</v>
      </c>
      <c r="AY126" s="13" t="s">
        <v>105</v>
      </c>
      <c r="BE126" s="161">
        <f t="shared" si="4"/>
        <v>0</v>
      </c>
      <c r="BF126" s="161">
        <f t="shared" si="5"/>
        <v>0</v>
      </c>
      <c r="BG126" s="161">
        <f t="shared" si="6"/>
        <v>0</v>
      </c>
      <c r="BH126" s="161">
        <f t="shared" si="7"/>
        <v>0</v>
      </c>
      <c r="BI126" s="161">
        <f t="shared" si="8"/>
        <v>0</v>
      </c>
      <c r="BJ126" s="13" t="s">
        <v>80</v>
      </c>
      <c r="BK126" s="161">
        <f t="shared" si="9"/>
        <v>0</v>
      </c>
      <c r="BL126" s="13" t="s">
        <v>119</v>
      </c>
      <c r="BM126" s="160" t="s">
        <v>107</v>
      </c>
    </row>
    <row r="127" spans="2:65" s="1" customFormat="1" ht="36" customHeight="1">
      <c r="B127" s="148"/>
      <c r="C127" s="149" t="s">
        <v>70</v>
      </c>
      <c r="D127" s="149" t="s">
        <v>106</v>
      </c>
      <c r="E127" s="150" t="s">
        <v>176</v>
      </c>
      <c r="F127" s="151" t="s">
        <v>177</v>
      </c>
      <c r="G127" s="152" t="s">
        <v>148</v>
      </c>
      <c r="H127" s="153">
        <v>1</v>
      </c>
      <c r="I127" s="154"/>
      <c r="J127" s="155">
        <f t="shared" si="0"/>
        <v>0</v>
      </c>
      <c r="K127" s="151" t="s">
        <v>1</v>
      </c>
      <c r="L127" s="28"/>
      <c r="M127" s="156" t="s">
        <v>1</v>
      </c>
      <c r="N127" s="157" t="s">
        <v>36</v>
      </c>
      <c r="O127" s="51"/>
      <c r="P127" s="158">
        <f t="shared" si="1"/>
        <v>0</v>
      </c>
      <c r="Q127" s="158">
        <v>0</v>
      </c>
      <c r="R127" s="158">
        <f t="shared" si="2"/>
        <v>0</v>
      </c>
      <c r="S127" s="158">
        <v>0</v>
      </c>
      <c r="T127" s="159">
        <f t="shared" si="3"/>
        <v>0</v>
      </c>
      <c r="AR127" s="160" t="s">
        <v>119</v>
      </c>
      <c r="AT127" s="160" t="s">
        <v>106</v>
      </c>
      <c r="AU127" s="160" t="s">
        <v>80</v>
      </c>
      <c r="AY127" s="13" t="s">
        <v>105</v>
      </c>
      <c r="BE127" s="161">
        <f t="shared" si="4"/>
        <v>0</v>
      </c>
      <c r="BF127" s="161">
        <f t="shared" si="5"/>
        <v>0</v>
      </c>
      <c r="BG127" s="161">
        <f t="shared" si="6"/>
        <v>0</v>
      </c>
      <c r="BH127" s="161">
        <f t="shared" si="7"/>
        <v>0</v>
      </c>
      <c r="BI127" s="161">
        <f t="shared" si="8"/>
        <v>0</v>
      </c>
      <c r="BJ127" s="13" t="s">
        <v>80</v>
      </c>
      <c r="BK127" s="161">
        <f t="shared" si="9"/>
        <v>0</v>
      </c>
      <c r="BL127" s="13" t="s">
        <v>119</v>
      </c>
      <c r="BM127" s="160" t="s">
        <v>110</v>
      </c>
    </row>
    <row r="128" spans="2:65" s="1" customFormat="1" ht="16.5" customHeight="1">
      <c r="B128" s="148"/>
      <c r="C128" s="149" t="s">
        <v>70</v>
      </c>
      <c r="D128" s="149" t="s">
        <v>106</v>
      </c>
      <c r="E128" s="150" t="s">
        <v>178</v>
      </c>
      <c r="F128" s="151" t="s">
        <v>179</v>
      </c>
      <c r="G128" s="152" t="s">
        <v>148</v>
      </c>
      <c r="H128" s="153">
        <v>1</v>
      </c>
      <c r="I128" s="154"/>
      <c r="J128" s="155">
        <f t="shared" si="0"/>
        <v>0</v>
      </c>
      <c r="K128" s="151" t="s">
        <v>1</v>
      </c>
      <c r="L128" s="28"/>
      <c r="M128" s="156" t="s">
        <v>1</v>
      </c>
      <c r="N128" s="157" t="s">
        <v>36</v>
      </c>
      <c r="O128" s="51"/>
      <c r="P128" s="158">
        <f t="shared" si="1"/>
        <v>0</v>
      </c>
      <c r="Q128" s="158">
        <v>0</v>
      </c>
      <c r="R128" s="158">
        <f t="shared" si="2"/>
        <v>0</v>
      </c>
      <c r="S128" s="158">
        <v>0</v>
      </c>
      <c r="T128" s="159">
        <f t="shared" si="3"/>
        <v>0</v>
      </c>
      <c r="AR128" s="160" t="s">
        <v>119</v>
      </c>
      <c r="AT128" s="160" t="s">
        <v>106</v>
      </c>
      <c r="AU128" s="160" t="s">
        <v>80</v>
      </c>
      <c r="AY128" s="13" t="s">
        <v>105</v>
      </c>
      <c r="BE128" s="161">
        <f t="shared" si="4"/>
        <v>0</v>
      </c>
      <c r="BF128" s="161">
        <f t="shared" si="5"/>
        <v>0</v>
      </c>
      <c r="BG128" s="161">
        <f t="shared" si="6"/>
        <v>0</v>
      </c>
      <c r="BH128" s="161">
        <f t="shared" si="7"/>
        <v>0</v>
      </c>
      <c r="BI128" s="161">
        <f t="shared" si="8"/>
        <v>0</v>
      </c>
      <c r="BJ128" s="13" t="s">
        <v>80</v>
      </c>
      <c r="BK128" s="161">
        <f t="shared" si="9"/>
        <v>0</v>
      </c>
      <c r="BL128" s="13" t="s">
        <v>119</v>
      </c>
      <c r="BM128" s="160" t="s">
        <v>112</v>
      </c>
    </row>
    <row r="129" spans="2:65" s="1" customFormat="1" ht="24" customHeight="1">
      <c r="B129" s="148"/>
      <c r="C129" s="149" t="s">
        <v>108</v>
      </c>
      <c r="D129" s="149" t="s">
        <v>106</v>
      </c>
      <c r="E129" s="150" t="s">
        <v>180</v>
      </c>
      <c r="F129" s="151" t="s">
        <v>181</v>
      </c>
      <c r="G129" s="152" t="s">
        <v>148</v>
      </c>
      <c r="H129" s="153">
        <v>1</v>
      </c>
      <c r="I129" s="154"/>
      <c r="J129" s="155">
        <f t="shared" si="0"/>
        <v>0</v>
      </c>
      <c r="K129" s="151" t="s">
        <v>1</v>
      </c>
      <c r="L129" s="28"/>
      <c r="M129" s="156" t="s">
        <v>1</v>
      </c>
      <c r="N129" s="157" t="s">
        <v>36</v>
      </c>
      <c r="O129" s="51"/>
      <c r="P129" s="158">
        <f t="shared" si="1"/>
        <v>0</v>
      </c>
      <c r="Q129" s="158">
        <v>0</v>
      </c>
      <c r="R129" s="158">
        <f t="shared" si="2"/>
        <v>0</v>
      </c>
      <c r="S129" s="158">
        <v>0</v>
      </c>
      <c r="T129" s="159">
        <f t="shared" si="3"/>
        <v>0</v>
      </c>
      <c r="AR129" s="160" t="s">
        <v>119</v>
      </c>
      <c r="AT129" s="160" t="s">
        <v>106</v>
      </c>
      <c r="AU129" s="160" t="s">
        <v>80</v>
      </c>
      <c r="AY129" s="13" t="s">
        <v>105</v>
      </c>
      <c r="BE129" s="161">
        <f t="shared" si="4"/>
        <v>0</v>
      </c>
      <c r="BF129" s="161">
        <f t="shared" si="5"/>
        <v>0</v>
      </c>
      <c r="BG129" s="161">
        <f t="shared" si="6"/>
        <v>0</v>
      </c>
      <c r="BH129" s="161">
        <f t="shared" si="7"/>
        <v>0</v>
      </c>
      <c r="BI129" s="161">
        <f t="shared" si="8"/>
        <v>0</v>
      </c>
      <c r="BJ129" s="13" t="s">
        <v>80</v>
      </c>
      <c r="BK129" s="161">
        <f t="shared" si="9"/>
        <v>0</v>
      </c>
      <c r="BL129" s="13" t="s">
        <v>119</v>
      </c>
      <c r="BM129" s="160" t="s">
        <v>114</v>
      </c>
    </row>
    <row r="130" spans="2:65" s="1" customFormat="1" ht="24" customHeight="1">
      <c r="B130" s="148"/>
      <c r="C130" s="149" t="s">
        <v>107</v>
      </c>
      <c r="D130" s="149" t="s">
        <v>106</v>
      </c>
      <c r="E130" s="150" t="s">
        <v>182</v>
      </c>
      <c r="F130" s="151" t="s">
        <v>183</v>
      </c>
      <c r="G130" s="152" t="s">
        <v>148</v>
      </c>
      <c r="H130" s="153">
        <v>1</v>
      </c>
      <c r="I130" s="154"/>
      <c r="J130" s="155">
        <f t="shared" si="0"/>
        <v>0</v>
      </c>
      <c r="K130" s="151" t="s">
        <v>1</v>
      </c>
      <c r="L130" s="28"/>
      <c r="M130" s="156" t="s">
        <v>1</v>
      </c>
      <c r="N130" s="157" t="s">
        <v>36</v>
      </c>
      <c r="O130" s="51"/>
      <c r="P130" s="158">
        <f t="shared" si="1"/>
        <v>0</v>
      </c>
      <c r="Q130" s="158">
        <v>0</v>
      </c>
      <c r="R130" s="158">
        <f t="shared" si="2"/>
        <v>0</v>
      </c>
      <c r="S130" s="158">
        <v>0</v>
      </c>
      <c r="T130" s="159">
        <f t="shared" si="3"/>
        <v>0</v>
      </c>
      <c r="AR130" s="160" t="s">
        <v>119</v>
      </c>
      <c r="AT130" s="160" t="s">
        <v>106</v>
      </c>
      <c r="AU130" s="160" t="s">
        <v>80</v>
      </c>
      <c r="AY130" s="13" t="s">
        <v>105</v>
      </c>
      <c r="BE130" s="161">
        <f t="shared" si="4"/>
        <v>0</v>
      </c>
      <c r="BF130" s="161">
        <f t="shared" si="5"/>
        <v>0</v>
      </c>
      <c r="BG130" s="161">
        <f t="shared" si="6"/>
        <v>0</v>
      </c>
      <c r="BH130" s="161">
        <f t="shared" si="7"/>
        <v>0</v>
      </c>
      <c r="BI130" s="161">
        <f t="shared" si="8"/>
        <v>0</v>
      </c>
      <c r="BJ130" s="13" t="s">
        <v>80</v>
      </c>
      <c r="BK130" s="161">
        <f t="shared" si="9"/>
        <v>0</v>
      </c>
      <c r="BL130" s="13" t="s">
        <v>119</v>
      </c>
      <c r="BM130" s="160" t="s">
        <v>115</v>
      </c>
    </row>
    <row r="131" spans="2:65" s="1" customFormat="1" ht="16.5" customHeight="1">
      <c r="B131" s="148"/>
      <c r="C131" s="149" t="s">
        <v>109</v>
      </c>
      <c r="D131" s="149" t="s">
        <v>106</v>
      </c>
      <c r="E131" s="150" t="s">
        <v>184</v>
      </c>
      <c r="F131" s="151" t="s">
        <v>185</v>
      </c>
      <c r="G131" s="152" t="s">
        <v>148</v>
      </c>
      <c r="H131" s="153">
        <v>1</v>
      </c>
      <c r="I131" s="154"/>
      <c r="J131" s="155">
        <f t="shared" si="0"/>
        <v>0</v>
      </c>
      <c r="K131" s="151" t="s">
        <v>1</v>
      </c>
      <c r="L131" s="28"/>
      <c r="M131" s="156" t="s">
        <v>1</v>
      </c>
      <c r="N131" s="157" t="s">
        <v>36</v>
      </c>
      <c r="O131" s="51"/>
      <c r="P131" s="158">
        <f t="shared" si="1"/>
        <v>0</v>
      </c>
      <c r="Q131" s="158">
        <v>0</v>
      </c>
      <c r="R131" s="158">
        <f t="shared" si="2"/>
        <v>0</v>
      </c>
      <c r="S131" s="158">
        <v>0</v>
      </c>
      <c r="T131" s="159">
        <f t="shared" si="3"/>
        <v>0</v>
      </c>
      <c r="AR131" s="160" t="s">
        <v>119</v>
      </c>
      <c r="AT131" s="160" t="s">
        <v>106</v>
      </c>
      <c r="AU131" s="160" t="s">
        <v>80</v>
      </c>
      <c r="AY131" s="13" t="s">
        <v>105</v>
      </c>
      <c r="BE131" s="161">
        <f t="shared" si="4"/>
        <v>0</v>
      </c>
      <c r="BF131" s="161">
        <f t="shared" si="5"/>
        <v>0</v>
      </c>
      <c r="BG131" s="161">
        <f t="shared" si="6"/>
        <v>0</v>
      </c>
      <c r="BH131" s="161">
        <f t="shared" si="7"/>
        <v>0</v>
      </c>
      <c r="BI131" s="161">
        <f t="shared" si="8"/>
        <v>0</v>
      </c>
      <c r="BJ131" s="13" t="s">
        <v>80</v>
      </c>
      <c r="BK131" s="161">
        <f t="shared" si="9"/>
        <v>0</v>
      </c>
      <c r="BL131" s="13" t="s">
        <v>119</v>
      </c>
      <c r="BM131" s="160" t="s">
        <v>116</v>
      </c>
    </row>
    <row r="132" spans="2:65" s="1" customFormat="1" ht="146.25">
      <c r="B132" s="28"/>
      <c r="D132" s="162" t="s">
        <v>118</v>
      </c>
      <c r="F132" s="163" t="s">
        <v>186</v>
      </c>
      <c r="I132" s="88"/>
      <c r="L132" s="28"/>
      <c r="M132" s="164"/>
      <c r="N132" s="51"/>
      <c r="O132" s="51"/>
      <c r="P132" s="51"/>
      <c r="Q132" s="51"/>
      <c r="R132" s="51"/>
      <c r="S132" s="51"/>
      <c r="T132" s="52"/>
      <c r="AT132" s="13" t="s">
        <v>118</v>
      </c>
      <c r="AU132" s="13" t="s">
        <v>80</v>
      </c>
    </row>
    <row r="133" spans="2:65" s="1" customFormat="1" ht="48" customHeight="1">
      <c r="B133" s="148"/>
      <c r="C133" s="149" t="s">
        <v>70</v>
      </c>
      <c r="D133" s="149" t="s">
        <v>106</v>
      </c>
      <c r="E133" s="150" t="s">
        <v>187</v>
      </c>
      <c r="F133" s="151" t="s">
        <v>188</v>
      </c>
      <c r="G133" s="152" t="s">
        <v>148</v>
      </c>
      <c r="H133" s="153">
        <v>1</v>
      </c>
      <c r="I133" s="154"/>
      <c r="J133" s="155">
        <f t="shared" ref="J133:J147" si="10">ROUND(I133*H133,2)</f>
        <v>0</v>
      </c>
      <c r="K133" s="151" t="s">
        <v>1</v>
      </c>
      <c r="L133" s="28"/>
      <c r="M133" s="156" t="s">
        <v>1</v>
      </c>
      <c r="N133" s="157" t="s">
        <v>36</v>
      </c>
      <c r="O133" s="51"/>
      <c r="P133" s="158">
        <f t="shared" ref="P133:P147" si="11">O133*H133</f>
        <v>0</v>
      </c>
      <c r="Q133" s="158">
        <v>0</v>
      </c>
      <c r="R133" s="158">
        <f t="shared" ref="R133:R147" si="12">Q133*H133</f>
        <v>0</v>
      </c>
      <c r="S133" s="158">
        <v>0</v>
      </c>
      <c r="T133" s="159">
        <f t="shared" ref="T133:T147" si="13">S133*H133</f>
        <v>0</v>
      </c>
      <c r="AR133" s="160" t="s">
        <v>119</v>
      </c>
      <c r="AT133" s="160" t="s">
        <v>106</v>
      </c>
      <c r="AU133" s="160" t="s">
        <v>80</v>
      </c>
      <c r="AY133" s="13" t="s">
        <v>105</v>
      </c>
      <c r="BE133" s="161">
        <f t="shared" ref="BE133:BE147" si="14">IF(N133="základná",J133,0)</f>
        <v>0</v>
      </c>
      <c r="BF133" s="161">
        <f t="shared" ref="BF133:BF147" si="15">IF(N133="znížená",J133,0)</f>
        <v>0</v>
      </c>
      <c r="BG133" s="161">
        <f t="shared" ref="BG133:BG147" si="16">IF(N133="zákl. prenesená",J133,0)</f>
        <v>0</v>
      </c>
      <c r="BH133" s="161">
        <f t="shared" ref="BH133:BH147" si="17">IF(N133="zníž. prenesená",J133,0)</f>
        <v>0</v>
      </c>
      <c r="BI133" s="161">
        <f t="shared" ref="BI133:BI147" si="18">IF(N133="nulová",J133,0)</f>
        <v>0</v>
      </c>
      <c r="BJ133" s="13" t="s">
        <v>80</v>
      </c>
      <c r="BK133" s="161">
        <f t="shared" ref="BK133:BK147" si="19">ROUND(I133*H133,2)</f>
        <v>0</v>
      </c>
      <c r="BL133" s="13" t="s">
        <v>119</v>
      </c>
      <c r="BM133" s="160" t="s">
        <v>119</v>
      </c>
    </row>
    <row r="134" spans="2:65" s="1" customFormat="1" ht="36" customHeight="1">
      <c r="B134" s="148"/>
      <c r="C134" s="149" t="s">
        <v>70</v>
      </c>
      <c r="D134" s="149" t="s">
        <v>106</v>
      </c>
      <c r="E134" s="150" t="s">
        <v>189</v>
      </c>
      <c r="F134" s="151" t="s">
        <v>190</v>
      </c>
      <c r="G134" s="152" t="s">
        <v>148</v>
      </c>
      <c r="H134" s="153">
        <v>1</v>
      </c>
      <c r="I134" s="154"/>
      <c r="J134" s="155">
        <f t="shared" si="10"/>
        <v>0</v>
      </c>
      <c r="K134" s="151" t="s">
        <v>1</v>
      </c>
      <c r="L134" s="28"/>
      <c r="M134" s="156" t="s">
        <v>1</v>
      </c>
      <c r="N134" s="157" t="s">
        <v>36</v>
      </c>
      <c r="O134" s="51"/>
      <c r="P134" s="158">
        <f t="shared" si="11"/>
        <v>0</v>
      </c>
      <c r="Q134" s="158">
        <v>0</v>
      </c>
      <c r="R134" s="158">
        <f t="shared" si="12"/>
        <v>0</v>
      </c>
      <c r="S134" s="158">
        <v>0</v>
      </c>
      <c r="T134" s="159">
        <f t="shared" si="13"/>
        <v>0</v>
      </c>
      <c r="AR134" s="160" t="s">
        <v>119</v>
      </c>
      <c r="AT134" s="160" t="s">
        <v>106</v>
      </c>
      <c r="AU134" s="160" t="s">
        <v>80</v>
      </c>
      <c r="AY134" s="13" t="s">
        <v>105</v>
      </c>
      <c r="BE134" s="161">
        <f t="shared" si="14"/>
        <v>0</v>
      </c>
      <c r="BF134" s="161">
        <f t="shared" si="15"/>
        <v>0</v>
      </c>
      <c r="BG134" s="161">
        <f t="shared" si="16"/>
        <v>0</v>
      </c>
      <c r="BH134" s="161">
        <f t="shared" si="17"/>
        <v>0</v>
      </c>
      <c r="BI134" s="161">
        <f t="shared" si="18"/>
        <v>0</v>
      </c>
      <c r="BJ134" s="13" t="s">
        <v>80</v>
      </c>
      <c r="BK134" s="161">
        <f t="shared" si="19"/>
        <v>0</v>
      </c>
      <c r="BL134" s="13" t="s">
        <v>119</v>
      </c>
      <c r="BM134" s="160" t="s">
        <v>121</v>
      </c>
    </row>
    <row r="135" spans="2:65" s="1" customFormat="1" ht="16.5" customHeight="1">
      <c r="B135" s="148"/>
      <c r="C135" s="149" t="s">
        <v>70</v>
      </c>
      <c r="D135" s="149" t="s">
        <v>106</v>
      </c>
      <c r="E135" s="150" t="s">
        <v>191</v>
      </c>
      <c r="F135" s="151" t="s">
        <v>192</v>
      </c>
      <c r="G135" s="152" t="s">
        <v>148</v>
      </c>
      <c r="H135" s="153">
        <v>1</v>
      </c>
      <c r="I135" s="154"/>
      <c r="J135" s="155">
        <f t="shared" si="10"/>
        <v>0</v>
      </c>
      <c r="K135" s="151" t="s">
        <v>1</v>
      </c>
      <c r="L135" s="28"/>
      <c r="M135" s="156" t="s">
        <v>1</v>
      </c>
      <c r="N135" s="157" t="s">
        <v>36</v>
      </c>
      <c r="O135" s="51"/>
      <c r="P135" s="158">
        <f t="shared" si="11"/>
        <v>0</v>
      </c>
      <c r="Q135" s="158">
        <v>0</v>
      </c>
      <c r="R135" s="158">
        <f t="shared" si="12"/>
        <v>0</v>
      </c>
      <c r="S135" s="158">
        <v>0</v>
      </c>
      <c r="T135" s="159">
        <f t="shared" si="13"/>
        <v>0</v>
      </c>
      <c r="AR135" s="160" t="s">
        <v>119</v>
      </c>
      <c r="AT135" s="160" t="s">
        <v>106</v>
      </c>
      <c r="AU135" s="160" t="s">
        <v>80</v>
      </c>
      <c r="AY135" s="13" t="s">
        <v>105</v>
      </c>
      <c r="BE135" s="161">
        <f t="shared" si="14"/>
        <v>0</v>
      </c>
      <c r="BF135" s="161">
        <f t="shared" si="15"/>
        <v>0</v>
      </c>
      <c r="BG135" s="161">
        <f t="shared" si="16"/>
        <v>0</v>
      </c>
      <c r="BH135" s="161">
        <f t="shared" si="17"/>
        <v>0</v>
      </c>
      <c r="BI135" s="161">
        <f t="shared" si="18"/>
        <v>0</v>
      </c>
      <c r="BJ135" s="13" t="s">
        <v>80</v>
      </c>
      <c r="BK135" s="161">
        <f t="shared" si="19"/>
        <v>0</v>
      </c>
      <c r="BL135" s="13" t="s">
        <v>119</v>
      </c>
      <c r="BM135" s="160" t="s">
        <v>7</v>
      </c>
    </row>
    <row r="136" spans="2:65" s="1" customFormat="1" ht="24" customHeight="1">
      <c r="B136" s="148"/>
      <c r="C136" s="149" t="s">
        <v>111</v>
      </c>
      <c r="D136" s="149" t="s">
        <v>106</v>
      </c>
      <c r="E136" s="150" t="s">
        <v>193</v>
      </c>
      <c r="F136" s="151" t="s">
        <v>194</v>
      </c>
      <c r="G136" s="152" t="s">
        <v>148</v>
      </c>
      <c r="H136" s="153">
        <v>1</v>
      </c>
      <c r="I136" s="154"/>
      <c r="J136" s="155">
        <f t="shared" si="10"/>
        <v>0</v>
      </c>
      <c r="K136" s="151" t="s">
        <v>1</v>
      </c>
      <c r="L136" s="28"/>
      <c r="M136" s="156" t="s">
        <v>1</v>
      </c>
      <c r="N136" s="157" t="s">
        <v>36</v>
      </c>
      <c r="O136" s="51"/>
      <c r="P136" s="158">
        <f t="shared" si="11"/>
        <v>0</v>
      </c>
      <c r="Q136" s="158">
        <v>0</v>
      </c>
      <c r="R136" s="158">
        <f t="shared" si="12"/>
        <v>0</v>
      </c>
      <c r="S136" s="158">
        <v>0</v>
      </c>
      <c r="T136" s="159">
        <f t="shared" si="13"/>
        <v>0</v>
      </c>
      <c r="AR136" s="160" t="s">
        <v>119</v>
      </c>
      <c r="AT136" s="160" t="s">
        <v>106</v>
      </c>
      <c r="AU136" s="160" t="s">
        <v>80</v>
      </c>
      <c r="AY136" s="13" t="s">
        <v>105</v>
      </c>
      <c r="BE136" s="161">
        <f t="shared" si="14"/>
        <v>0</v>
      </c>
      <c r="BF136" s="161">
        <f t="shared" si="15"/>
        <v>0</v>
      </c>
      <c r="BG136" s="161">
        <f t="shared" si="16"/>
        <v>0</v>
      </c>
      <c r="BH136" s="161">
        <f t="shared" si="17"/>
        <v>0</v>
      </c>
      <c r="BI136" s="161">
        <f t="shared" si="18"/>
        <v>0</v>
      </c>
      <c r="BJ136" s="13" t="s">
        <v>80</v>
      </c>
      <c r="BK136" s="161">
        <f t="shared" si="19"/>
        <v>0</v>
      </c>
      <c r="BL136" s="13" t="s">
        <v>119</v>
      </c>
      <c r="BM136" s="160" t="s">
        <v>124</v>
      </c>
    </row>
    <row r="137" spans="2:65" s="1" customFormat="1" ht="24" customHeight="1">
      <c r="B137" s="148"/>
      <c r="C137" s="149" t="s">
        <v>112</v>
      </c>
      <c r="D137" s="149" t="s">
        <v>106</v>
      </c>
      <c r="E137" s="150" t="s">
        <v>195</v>
      </c>
      <c r="F137" s="151" t="s">
        <v>196</v>
      </c>
      <c r="G137" s="152" t="s">
        <v>148</v>
      </c>
      <c r="H137" s="153">
        <v>1</v>
      </c>
      <c r="I137" s="154"/>
      <c r="J137" s="155">
        <f t="shared" si="10"/>
        <v>0</v>
      </c>
      <c r="K137" s="151" t="s">
        <v>1</v>
      </c>
      <c r="L137" s="28"/>
      <c r="M137" s="156" t="s">
        <v>1</v>
      </c>
      <c r="N137" s="157" t="s">
        <v>36</v>
      </c>
      <c r="O137" s="51"/>
      <c r="P137" s="158">
        <f t="shared" si="11"/>
        <v>0</v>
      </c>
      <c r="Q137" s="158">
        <v>0</v>
      </c>
      <c r="R137" s="158">
        <f t="shared" si="12"/>
        <v>0</v>
      </c>
      <c r="S137" s="158">
        <v>0</v>
      </c>
      <c r="T137" s="159">
        <f t="shared" si="13"/>
        <v>0</v>
      </c>
      <c r="AR137" s="160" t="s">
        <v>119</v>
      </c>
      <c r="AT137" s="160" t="s">
        <v>106</v>
      </c>
      <c r="AU137" s="160" t="s">
        <v>80</v>
      </c>
      <c r="AY137" s="13" t="s">
        <v>105</v>
      </c>
      <c r="BE137" s="161">
        <f t="shared" si="14"/>
        <v>0</v>
      </c>
      <c r="BF137" s="161">
        <f t="shared" si="15"/>
        <v>0</v>
      </c>
      <c r="BG137" s="161">
        <f t="shared" si="16"/>
        <v>0</v>
      </c>
      <c r="BH137" s="161">
        <f t="shared" si="17"/>
        <v>0</v>
      </c>
      <c r="BI137" s="161">
        <f t="shared" si="18"/>
        <v>0</v>
      </c>
      <c r="BJ137" s="13" t="s">
        <v>80</v>
      </c>
      <c r="BK137" s="161">
        <f t="shared" si="19"/>
        <v>0</v>
      </c>
      <c r="BL137" s="13" t="s">
        <v>119</v>
      </c>
      <c r="BM137" s="160" t="s">
        <v>126</v>
      </c>
    </row>
    <row r="138" spans="2:65" s="1" customFormat="1" ht="24" customHeight="1">
      <c r="B138" s="148"/>
      <c r="C138" s="149" t="s">
        <v>113</v>
      </c>
      <c r="D138" s="149" t="s">
        <v>106</v>
      </c>
      <c r="E138" s="150" t="s">
        <v>197</v>
      </c>
      <c r="F138" s="151" t="s">
        <v>198</v>
      </c>
      <c r="G138" s="152" t="s">
        <v>148</v>
      </c>
      <c r="H138" s="153">
        <v>1</v>
      </c>
      <c r="I138" s="154"/>
      <c r="J138" s="155">
        <f t="shared" si="10"/>
        <v>0</v>
      </c>
      <c r="K138" s="151" t="s">
        <v>1</v>
      </c>
      <c r="L138" s="28"/>
      <c r="M138" s="156" t="s">
        <v>1</v>
      </c>
      <c r="N138" s="157" t="s">
        <v>36</v>
      </c>
      <c r="O138" s="51"/>
      <c r="P138" s="158">
        <f t="shared" si="11"/>
        <v>0</v>
      </c>
      <c r="Q138" s="158">
        <v>0</v>
      </c>
      <c r="R138" s="158">
        <f t="shared" si="12"/>
        <v>0</v>
      </c>
      <c r="S138" s="158">
        <v>0</v>
      </c>
      <c r="T138" s="159">
        <f t="shared" si="13"/>
        <v>0</v>
      </c>
      <c r="AR138" s="160" t="s">
        <v>119</v>
      </c>
      <c r="AT138" s="160" t="s">
        <v>106</v>
      </c>
      <c r="AU138" s="160" t="s">
        <v>80</v>
      </c>
      <c r="AY138" s="13" t="s">
        <v>105</v>
      </c>
      <c r="BE138" s="161">
        <f t="shared" si="14"/>
        <v>0</v>
      </c>
      <c r="BF138" s="161">
        <f t="shared" si="15"/>
        <v>0</v>
      </c>
      <c r="BG138" s="161">
        <f t="shared" si="16"/>
        <v>0</v>
      </c>
      <c r="BH138" s="161">
        <f t="shared" si="17"/>
        <v>0</v>
      </c>
      <c r="BI138" s="161">
        <f t="shared" si="18"/>
        <v>0</v>
      </c>
      <c r="BJ138" s="13" t="s">
        <v>80</v>
      </c>
      <c r="BK138" s="161">
        <f t="shared" si="19"/>
        <v>0</v>
      </c>
      <c r="BL138" s="13" t="s">
        <v>119</v>
      </c>
      <c r="BM138" s="160" t="s">
        <v>127</v>
      </c>
    </row>
    <row r="139" spans="2:65" s="1" customFormat="1" ht="36" customHeight="1">
      <c r="B139" s="148"/>
      <c r="C139" s="149" t="s">
        <v>114</v>
      </c>
      <c r="D139" s="149" t="s">
        <v>106</v>
      </c>
      <c r="E139" s="150" t="s">
        <v>199</v>
      </c>
      <c r="F139" s="151" t="s">
        <v>200</v>
      </c>
      <c r="G139" s="152" t="s">
        <v>148</v>
      </c>
      <c r="H139" s="153">
        <v>1</v>
      </c>
      <c r="I139" s="154"/>
      <c r="J139" s="155">
        <f t="shared" si="10"/>
        <v>0</v>
      </c>
      <c r="K139" s="151" t="s">
        <v>1</v>
      </c>
      <c r="L139" s="28"/>
      <c r="M139" s="156" t="s">
        <v>1</v>
      </c>
      <c r="N139" s="157" t="s">
        <v>36</v>
      </c>
      <c r="O139" s="51"/>
      <c r="P139" s="158">
        <f t="shared" si="11"/>
        <v>0</v>
      </c>
      <c r="Q139" s="158">
        <v>0</v>
      </c>
      <c r="R139" s="158">
        <f t="shared" si="12"/>
        <v>0</v>
      </c>
      <c r="S139" s="158">
        <v>0</v>
      </c>
      <c r="T139" s="159">
        <f t="shared" si="13"/>
        <v>0</v>
      </c>
      <c r="AR139" s="160" t="s">
        <v>119</v>
      </c>
      <c r="AT139" s="160" t="s">
        <v>106</v>
      </c>
      <c r="AU139" s="160" t="s">
        <v>80</v>
      </c>
      <c r="AY139" s="13" t="s">
        <v>105</v>
      </c>
      <c r="BE139" s="161">
        <f t="shared" si="14"/>
        <v>0</v>
      </c>
      <c r="BF139" s="161">
        <f t="shared" si="15"/>
        <v>0</v>
      </c>
      <c r="BG139" s="161">
        <f t="shared" si="16"/>
        <v>0</v>
      </c>
      <c r="BH139" s="161">
        <f t="shared" si="17"/>
        <v>0</v>
      </c>
      <c r="BI139" s="161">
        <f t="shared" si="18"/>
        <v>0</v>
      </c>
      <c r="BJ139" s="13" t="s">
        <v>80</v>
      </c>
      <c r="BK139" s="161">
        <f t="shared" si="19"/>
        <v>0</v>
      </c>
      <c r="BL139" s="13" t="s">
        <v>119</v>
      </c>
      <c r="BM139" s="160" t="s">
        <v>129</v>
      </c>
    </row>
    <row r="140" spans="2:65" s="1" customFormat="1" ht="36" customHeight="1">
      <c r="B140" s="148"/>
      <c r="C140" s="149" t="s">
        <v>70</v>
      </c>
      <c r="D140" s="149" t="s">
        <v>106</v>
      </c>
      <c r="E140" s="150" t="s">
        <v>201</v>
      </c>
      <c r="F140" s="151" t="s">
        <v>202</v>
      </c>
      <c r="G140" s="152" t="s">
        <v>148</v>
      </c>
      <c r="H140" s="153">
        <v>1</v>
      </c>
      <c r="I140" s="154"/>
      <c r="J140" s="155">
        <f t="shared" si="10"/>
        <v>0</v>
      </c>
      <c r="K140" s="151" t="s">
        <v>1</v>
      </c>
      <c r="L140" s="28"/>
      <c r="M140" s="156" t="s">
        <v>1</v>
      </c>
      <c r="N140" s="157" t="s">
        <v>36</v>
      </c>
      <c r="O140" s="51"/>
      <c r="P140" s="158">
        <f t="shared" si="11"/>
        <v>0</v>
      </c>
      <c r="Q140" s="158">
        <v>0</v>
      </c>
      <c r="R140" s="158">
        <f t="shared" si="12"/>
        <v>0</v>
      </c>
      <c r="S140" s="158">
        <v>0</v>
      </c>
      <c r="T140" s="159">
        <f t="shared" si="13"/>
        <v>0</v>
      </c>
      <c r="AR140" s="160" t="s">
        <v>119</v>
      </c>
      <c r="AT140" s="160" t="s">
        <v>106</v>
      </c>
      <c r="AU140" s="160" t="s">
        <v>80</v>
      </c>
      <c r="AY140" s="13" t="s">
        <v>105</v>
      </c>
      <c r="BE140" s="161">
        <f t="shared" si="14"/>
        <v>0</v>
      </c>
      <c r="BF140" s="161">
        <f t="shared" si="15"/>
        <v>0</v>
      </c>
      <c r="BG140" s="161">
        <f t="shared" si="16"/>
        <v>0</v>
      </c>
      <c r="BH140" s="161">
        <f t="shared" si="17"/>
        <v>0</v>
      </c>
      <c r="BI140" s="161">
        <f t="shared" si="18"/>
        <v>0</v>
      </c>
      <c r="BJ140" s="13" t="s">
        <v>80</v>
      </c>
      <c r="BK140" s="161">
        <f t="shared" si="19"/>
        <v>0</v>
      </c>
      <c r="BL140" s="13" t="s">
        <v>119</v>
      </c>
      <c r="BM140" s="160" t="s">
        <v>131</v>
      </c>
    </row>
    <row r="141" spans="2:65" s="1" customFormat="1" ht="36" customHeight="1">
      <c r="B141" s="148"/>
      <c r="C141" s="149" t="s">
        <v>70</v>
      </c>
      <c r="D141" s="149" t="s">
        <v>106</v>
      </c>
      <c r="E141" s="150" t="s">
        <v>203</v>
      </c>
      <c r="F141" s="151" t="s">
        <v>204</v>
      </c>
      <c r="G141" s="152" t="s">
        <v>148</v>
      </c>
      <c r="H141" s="153">
        <v>1</v>
      </c>
      <c r="I141" s="154"/>
      <c r="J141" s="155">
        <f t="shared" si="10"/>
        <v>0</v>
      </c>
      <c r="K141" s="151" t="s">
        <v>1</v>
      </c>
      <c r="L141" s="28"/>
      <c r="M141" s="156" t="s">
        <v>1</v>
      </c>
      <c r="N141" s="157" t="s">
        <v>36</v>
      </c>
      <c r="O141" s="51"/>
      <c r="P141" s="158">
        <f t="shared" si="11"/>
        <v>0</v>
      </c>
      <c r="Q141" s="158">
        <v>0</v>
      </c>
      <c r="R141" s="158">
        <f t="shared" si="12"/>
        <v>0</v>
      </c>
      <c r="S141" s="158">
        <v>0</v>
      </c>
      <c r="T141" s="159">
        <f t="shared" si="13"/>
        <v>0</v>
      </c>
      <c r="AR141" s="160" t="s">
        <v>119</v>
      </c>
      <c r="AT141" s="160" t="s">
        <v>106</v>
      </c>
      <c r="AU141" s="160" t="s">
        <v>80</v>
      </c>
      <c r="AY141" s="13" t="s">
        <v>105</v>
      </c>
      <c r="BE141" s="161">
        <f t="shared" si="14"/>
        <v>0</v>
      </c>
      <c r="BF141" s="161">
        <f t="shared" si="15"/>
        <v>0</v>
      </c>
      <c r="BG141" s="161">
        <f t="shared" si="16"/>
        <v>0</v>
      </c>
      <c r="BH141" s="161">
        <f t="shared" si="17"/>
        <v>0</v>
      </c>
      <c r="BI141" s="161">
        <f t="shared" si="18"/>
        <v>0</v>
      </c>
      <c r="BJ141" s="13" t="s">
        <v>80</v>
      </c>
      <c r="BK141" s="161">
        <f t="shared" si="19"/>
        <v>0</v>
      </c>
      <c r="BL141" s="13" t="s">
        <v>119</v>
      </c>
      <c r="BM141" s="160" t="s">
        <v>133</v>
      </c>
    </row>
    <row r="142" spans="2:65" s="1" customFormat="1" ht="16.5" customHeight="1">
      <c r="B142" s="148"/>
      <c r="C142" s="149" t="s">
        <v>70</v>
      </c>
      <c r="D142" s="149" t="s">
        <v>106</v>
      </c>
      <c r="E142" s="150" t="s">
        <v>205</v>
      </c>
      <c r="F142" s="151" t="s">
        <v>206</v>
      </c>
      <c r="G142" s="152" t="s">
        <v>148</v>
      </c>
      <c r="H142" s="153">
        <v>1</v>
      </c>
      <c r="I142" s="154"/>
      <c r="J142" s="155">
        <f t="shared" si="10"/>
        <v>0</v>
      </c>
      <c r="K142" s="151" t="s">
        <v>1</v>
      </c>
      <c r="L142" s="28"/>
      <c r="M142" s="156" t="s">
        <v>1</v>
      </c>
      <c r="N142" s="157" t="s">
        <v>36</v>
      </c>
      <c r="O142" s="51"/>
      <c r="P142" s="158">
        <f t="shared" si="11"/>
        <v>0</v>
      </c>
      <c r="Q142" s="158">
        <v>0</v>
      </c>
      <c r="R142" s="158">
        <f t="shared" si="12"/>
        <v>0</v>
      </c>
      <c r="S142" s="158">
        <v>0</v>
      </c>
      <c r="T142" s="159">
        <f t="shared" si="13"/>
        <v>0</v>
      </c>
      <c r="AR142" s="160" t="s">
        <v>119</v>
      </c>
      <c r="AT142" s="160" t="s">
        <v>106</v>
      </c>
      <c r="AU142" s="160" t="s">
        <v>80</v>
      </c>
      <c r="AY142" s="13" t="s">
        <v>105</v>
      </c>
      <c r="BE142" s="161">
        <f t="shared" si="14"/>
        <v>0</v>
      </c>
      <c r="BF142" s="161">
        <f t="shared" si="15"/>
        <v>0</v>
      </c>
      <c r="BG142" s="161">
        <f t="shared" si="16"/>
        <v>0</v>
      </c>
      <c r="BH142" s="161">
        <f t="shared" si="17"/>
        <v>0</v>
      </c>
      <c r="BI142" s="161">
        <f t="shared" si="18"/>
        <v>0</v>
      </c>
      <c r="BJ142" s="13" t="s">
        <v>80</v>
      </c>
      <c r="BK142" s="161">
        <f t="shared" si="19"/>
        <v>0</v>
      </c>
      <c r="BL142" s="13" t="s">
        <v>119</v>
      </c>
      <c r="BM142" s="160" t="s">
        <v>135</v>
      </c>
    </row>
    <row r="143" spans="2:65" s="1" customFormat="1" ht="36" customHeight="1">
      <c r="B143" s="148"/>
      <c r="C143" s="149" t="s">
        <v>115</v>
      </c>
      <c r="D143" s="149" t="s">
        <v>106</v>
      </c>
      <c r="E143" s="150" t="s">
        <v>207</v>
      </c>
      <c r="F143" s="151" t="s">
        <v>208</v>
      </c>
      <c r="G143" s="152" t="s">
        <v>148</v>
      </c>
      <c r="H143" s="153">
        <v>1</v>
      </c>
      <c r="I143" s="154"/>
      <c r="J143" s="155">
        <f t="shared" si="10"/>
        <v>0</v>
      </c>
      <c r="K143" s="151" t="s">
        <v>1</v>
      </c>
      <c r="L143" s="28"/>
      <c r="M143" s="156" t="s">
        <v>1</v>
      </c>
      <c r="N143" s="157" t="s">
        <v>36</v>
      </c>
      <c r="O143" s="51"/>
      <c r="P143" s="158">
        <f t="shared" si="11"/>
        <v>0</v>
      </c>
      <c r="Q143" s="158">
        <v>0</v>
      </c>
      <c r="R143" s="158">
        <f t="shared" si="12"/>
        <v>0</v>
      </c>
      <c r="S143" s="158">
        <v>0</v>
      </c>
      <c r="T143" s="159">
        <f t="shared" si="13"/>
        <v>0</v>
      </c>
      <c r="AR143" s="160" t="s">
        <v>119</v>
      </c>
      <c r="AT143" s="160" t="s">
        <v>106</v>
      </c>
      <c r="AU143" s="160" t="s">
        <v>80</v>
      </c>
      <c r="AY143" s="13" t="s">
        <v>105</v>
      </c>
      <c r="BE143" s="161">
        <f t="shared" si="14"/>
        <v>0</v>
      </c>
      <c r="BF143" s="161">
        <f t="shared" si="15"/>
        <v>0</v>
      </c>
      <c r="BG143" s="161">
        <f t="shared" si="16"/>
        <v>0</v>
      </c>
      <c r="BH143" s="161">
        <f t="shared" si="17"/>
        <v>0</v>
      </c>
      <c r="BI143" s="161">
        <f t="shared" si="18"/>
        <v>0</v>
      </c>
      <c r="BJ143" s="13" t="s">
        <v>80</v>
      </c>
      <c r="BK143" s="161">
        <f t="shared" si="19"/>
        <v>0</v>
      </c>
      <c r="BL143" s="13" t="s">
        <v>119</v>
      </c>
      <c r="BM143" s="160" t="s">
        <v>136</v>
      </c>
    </row>
    <row r="144" spans="2:65" s="1" customFormat="1" ht="36" customHeight="1">
      <c r="B144" s="148"/>
      <c r="C144" s="149" t="s">
        <v>70</v>
      </c>
      <c r="D144" s="149" t="s">
        <v>106</v>
      </c>
      <c r="E144" s="150" t="s">
        <v>209</v>
      </c>
      <c r="F144" s="151" t="s">
        <v>202</v>
      </c>
      <c r="G144" s="152" t="s">
        <v>148</v>
      </c>
      <c r="H144" s="153">
        <v>1</v>
      </c>
      <c r="I144" s="154"/>
      <c r="J144" s="155">
        <f t="shared" si="10"/>
        <v>0</v>
      </c>
      <c r="K144" s="151" t="s">
        <v>1</v>
      </c>
      <c r="L144" s="28"/>
      <c r="M144" s="156" t="s">
        <v>1</v>
      </c>
      <c r="N144" s="157" t="s">
        <v>36</v>
      </c>
      <c r="O144" s="51"/>
      <c r="P144" s="158">
        <f t="shared" si="11"/>
        <v>0</v>
      </c>
      <c r="Q144" s="158">
        <v>0</v>
      </c>
      <c r="R144" s="158">
        <f t="shared" si="12"/>
        <v>0</v>
      </c>
      <c r="S144" s="158">
        <v>0</v>
      </c>
      <c r="T144" s="159">
        <f t="shared" si="13"/>
        <v>0</v>
      </c>
      <c r="AR144" s="160" t="s">
        <v>119</v>
      </c>
      <c r="AT144" s="160" t="s">
        <v>106</v>
      </c>
      <c r="AU144" s="160" t="s">
        <v>80</v>
      </c>
      <c r="AY144" s="13" t="s">
        <v>105</v>
      </c>
      <c r="BE144" s="161">
        <f t="shared" si="14"/>
        <v>0</v>
      </c>
      <c r="BF144" s="161">
        <f t="shared" si="15"/>
        <v>0</v>
      </c>
      <c r="BG144" s="161">
        <f t="shared" si="16"/>
        <v>0</v>
      </c>
      <c r="BH144" s="161">
        <f t="shared" si="17"/>
        <v>0</v>
      </c>
      <c r="BI144" s="161">
        <f t="shared" si="18"/>
        <v>0</v>
      </c>
      <c r="BJ144" s="13" t="s">
        <v>80</v>
      </c>
      <c r="BK144" s="161">
        <f t="shared" si="19"/>
        <v>0</v>
      </c>
      <c r="BL144" s="13" t="s">
        <v>119</v>
      </c>
      <c r="BM144" s="160" t="s">
        <v>137</v>
      </c>
    </row>
    <row r="145" spans="2:65" s="1" customFormat="1" ht="36" customHeight="1">
      <c r="B145" s="148"/>
      <c r="C145" s="149" t="s">
        <v>70</v>
      </c>
      <c r="D145" s="149" t="s">
        <v>106</v>
      </c>
      <c r="E145" s="150" t="s">
        <v>210</v>
      </c>
      <c r="F145" s="151" t="s">
        <v>204</v>
      </c>
      <c r="G145" s="152" t="s">
        <v>148</v>
      </c>
      <c r="H145" s="153">
        <v>1</v>
      </c>
      <c r="I145" s="154"/>
      <c r="J145" s="155">
        <f t="shared" si="10"/>
        <v>0</v>
      </c>
      <c r="K145" s="151" t="s">
        <v>1</v>
      </c>
      <c r="L145" s="28"/>
      <c r="M145" s="156" t="s">
        <v>1</v>
      </c>
      <c r="N145" s="157" t="s">
        <v>36</v>
      </c>
      <c r="O145" s="51"/>
      <c r="P145" s="158">
        <f t="shared" si="11"/>
        <v>0</v>
      </c>
      <c r="Q145" s="158">
        <v>0</v>
      </c>
      <c r="R145" s="158">
        <f t="shared" si="12"/>
        <v>0</v>
      </c>
      <c r="S145" s="158">
        <v>0</v>
      </c>
      <c r="T145" s="159">
        <f t="shared" si="13"/>
        <v>0</v>
      </c>
      <c r="AR145" s="160" t="s">
        <v>119</v>
      </c>
      <c r="AT145" s="160" t="s">
        <v>106</v>
      </c>
      <c r="AU145" s="160" t="s">
        <v>80</v>
      </c>
      <c r="AY145" s="13" t="s">
        <v>105</v>
      </c>
      <c r="BE145" s="161">
        <f t="shared" si="14"/>
        <v>0</v>
      </c>
      <c r="BF145" s="161">
        <f t="shared" si="15"/>
        <v>0</v>
      </c>
      <c r="BG145" s="161">
        <f t="shared" si="16"/>
        <v>0</v>
      </c>
      <c r="BH145" s="161">
        <f t="shared" si="17"/>
        <v>0</v>
      </c>
      <c r="BI145" s="161">
        <f t="shared" si="18"/>
        <v>0</v>
      </c>
      <c r="BJ145" s="13" t="s">
        <v>80</v>
      </c>
      <c r="BK145" s="161">
        <f t="shared" si="19"/>
        <v>0</v>
      </c>
      <c r="BL145" s="13" t="s">
        <v>119</v>
      </c>
      <c r="BM145" s="160" t="s">
        <v>138</v>
      </c>
    </row>
    <row r="146" spans="2:65" s="1" customFormat="1" ht="16.5" customHeight="1">
      <c r="B146" s="148"/>
      <c r="C146" s="149" t="s">
        <v>70</v>
      </c>
      <c r="D146" s="149" t="s">
        <v>106</v>
      </c>
      <c r="E146" s="150" t="s">
        <v>211</v>
      </c>
      <c r="F146" s="151" t="s">
        <v>206</v>
      </c>
      <c r="G146" s="152" t="s">
        <v>148</v>
      </c>
      <c r="H146" s="153">
        <v>1</v>
      </c>
      <c r="I146" s="154"/>
      <c r="J146" s="155">
        <f t="shared" si="10"/>
        <v>0</v>
      </c>
      <c r="K146" s="151" t="s">
        <v>1</v>
      </c>
      <c r="L146" s="28"/>
      <c r="M146" s="156" t="s">
        <v>1</v>
      </c>
      <c r="N146" s="157" t="s">
        <v>36</v>
      </c>
      <c r="O146" s="51"/>
      <c r="P146" s="158">
        <f t="shared" si="11"/>
        <v>0</v>
      </c>
      <c r="Q146" s="158">
        <v>0</v>
      </c>
      <c r="R146" s="158">
        <f t="shared" si="12"/>
        <v>0</v>
      </c>
      <c r="S146" s="158">
        <v>0</v>
      </c>
      <c r="T146" s="159">
        <f t="shared" si="13"/>
        <v>0</v>
      </c>
      <c r="AR146" s="160" t="s">
        <v>119</v>
      </c>
      <c r="AT146" s="160" t="s">
        <v>106</v>
      </c>
      <c r="AU146" s="160" t="s">
        <v>80</v>
      </c>
      <c r="AY146" s="13" t="s">
        <v>105</v>
      </c>
      <c r="BE146" s="161">
        <f t="shared" si="14"/>
        <v>0</v>
      </c>
      <c r="BF146" s="161">
        <f t="shared" si="15"/>
        <v>0</v>
      </c>
      <c r="BG146" s="161">
        <f t="shared" si="16"/>
        <v>0</v>
      </c>
      <c r="BH146" s="161">
        <f t="shared" si="17"/>
        <v>0</v>
      </c>
      <c r="BI146" s="161">
        <f t="shared" si="18"/>
        <v>0</v>
      </c>
      <c r="BJ146" s="13" t="s">
        <v>80</v>
      </c>
      <c r="BK146" s="161">
        <f t="shared" si="19"/>
        <v>0</v>
      </c>
      <c r="BL146" s="13" t="s">
        <v>119</v>
      </c>
      <c r="BM146" s="160" t="s">
        <v>139</v>
      </c>
    </row>
    <row r="147" spans="2:65" s="1" customFormat="1" ht="16.5" customHeight="1">
      <c r="B147" s="148"/>
      <c r="C147" s="149" t="s">
        <v>116</v>
      </c>
      <c r="D147" s="149" t="s">
        <v>106</v>
      </c>
      <c r="E147" s="150" t="s">
        <v>212</v>
      </c>
      <c r="F147" s="151" t="s">
        <v>213</v>
      </c>
      <c r="G147" s="152" t="s">
        <v>148</v>
      </c>
      <c r="H147" s="153">
        <v>1</v>
      </c>
      <c r="I147" s="154"/>
      <c r="J147" s="155">
        <f t="shared" si="10"/>
        <v>0</v>
      </c>
      <c r="K147" s="151" t="s">
        <v>1</v>
      </c>
      <c r="L147" s="28"/>
      <c r="M147" s="156" t="s">
        <v>1</v>
      </c>
      <c r="N147" s="157" t="s">
        <v>36</v>
      </c>
      <c r="O147" s="51"/>
      <c r="P147" s="158">
        <f t="shared" si="11"/>
        <v>0</v>
      </c>
      <c r="Q147" s="158">
        <v>0</v>
      </c>
      <c r="R147" s="158">
        <f t="shared" si="12"/>
        <v>0</v>
      </c>
      <c r="S147" s="158">
        <v>0</v>
      </c>
      <c r="T147" s="159">
        <f t="shared" si="13"/>
        <v>0</v>
      </c>
      <c r="AR147" s="160" t="s">
        <v>119</v>
      </c>
      <c r="AT147" s="160" t="s">
        <v>106</v>
      </c>
      <c r="AU147" s="160" t="s">
        <v>80</v>
      </c>
      <c r="AY147" s="13" t="s">
        <v>105</v>
      </c>
      <c r="BE147" s="161">
        <f t="shared" si="14"/>
        <v>0</v>
      </c>
      <c r="BF147" s="161">
        <f t="shared" si="15"/>
        <v>0</v>
      </c>
      <c r="BG147" s="161">
        <f t="shared" si="16"/>
        <v>0</v>
      </c>
      <c r="BH147" s="161">
        <f t="shared" si="17"/>
        <v>0</v>
      </c>
      <c r="BI147" s="161">
        <f t="shared" si="18"/>
        <v>0</v>
      </c>
      <c r="BJ147" s="13" t="s">
        <v>80</v>
      </c>
      <c r="BK147" s="161">
        <f t="shared" si="19"/>
        <v>0</v>
      </c>
      <c r="BL147" s="13" t="s">
        <v>119</v>
      </c>
      <c r="BM147" s="160" t="s">
        <v>140</v>
      </c>
    </row>
    <row r="148" spans="2:65" s="1" customFormat="1" ht="175.5">
      <c r="B148" s="28"/>
      <c r="D148" s="162" t="s">
        <v>118</v>
      </c>
      <c r="F148" s="163" t="s">
        <v>214</v>
      </c>
      <c r="I148" s="88"/>
      <c r="L148" s="28"/>
      <c r="M148" s="164"/>
      <c r="N148" s="51"/>
      <c r="O148" s="51"/>
      <c r="P148" s="51"/>
      <c r="Q148" s="51"/>
      <c r="R148" s="51"/>
      <c r="S148" s="51"/>
      <c r="T148" s="52"/>
      <c r="AT148" s="13" t="s">
        <v>118</v>
      </c>
      <c r="AU148" s="13" t="s">
        <v>80</v>
      </c>
    </row>
    <row r="149" spans="2:65" s="1" customFormat="1" ht="16.5" customHeight="1">
      <c r="B149" s="148"/>
      <c r="C149" s="149" t="s">
        <v>117</v>
      </c>
      <c r="D149" s="149" t="s">
        <v>106</v>
      </c>
      <c r="E149" s="150" t="s">
        <v>215</v>
      </c>
      <c r="F149" s="151" t="s">
        <v>216</v>
      </c>
      <c r="G149" s="152" t="s">
        <v>148</v>
      </c>
      <c r="H149" s="153">
        <v>1</v>
      </c>
      <c r="I149" s="154"/>
      <c r="J149" s="155">
        <f>ROUND(I149*H149,2)</f>
        <v>0</v>
      </c>
      <c r="K149" s="151" t="s">
        <v>1</v>
      </c>
      <c r="L149" s="28"/>
      <c r="M149" s="156" t="s">
        <v>1</v>
      </c>
      <c r="N149" s="157" t="s">
        <v>36</v>
      </c>
      <c r="O149" s="51"/>
      <c r="P149" s="158">
        <f>O149*H149</f>
        <v>0</v>
      </c>
      <c r="Q149" s="158">
        <v>0</v>
      </c>
      <c r="R149" s="158">
        <f>Q149*H149</f>
        <v>0</v>
      </c>
      <c r="S149" s="158">
        <v>0</v>
      </c>
      <c r="T149" s="159">
        <f>S149*H149</f>
        <v>0</v>
      </c>
      <c r="AR149" s="160" t="s">
        <v>119</v>
      </c>
      <c r="AT149" s="160" t="s">
        <v>106</v>
      </c>
      <c r="AU149" s="160" t="s">
        <v>80</v>
      </c>
      <c r="AY149" s="13" t="s">
        <v>105</v>
      </c>
      <c r="BE149" s="161">
        <f>IF(N149="základná",J149,0)</f>
        <v>0</v>
      </c>
      <c r="BF149" s="161">
        <f>IF(N149="znížená",J149,0)</f>
        <v>0</v>
      </c>
      <c r="BG149" s="161">
        <f>IF(N149="zákl. prenesená",J149,0)</f>
        <v>0</v>
      </c>
      <c r="BH149" s="161">
        <f>IF(N149="zníž. prenesená",J149,0)</f>
        <v>0</v>
      </c>
      <c r="BI149" s="161">
        <f>IF(N149="nulová",J149,0)</f>
        <v>0</v>
      </c>
      <c r="BJ149" s="13" t="s">
        <v>80</v>
      </c>
      <c r="BK149" s="161">
        <f>ROUND(I149*H149,2)</f>
        <v>0</v>
      </c>
      <c r="BL149" s="13" t="s">
        <v>119</v>
      </c>
      <c r="BM149" s="160" t="s">
        <v>141</v>
      </c>
    </row>
    <row r="150" spans="2:65" s="1" customFormat="1" ht="29.25">
      <c r="B150" s="28"/>
      <c r="D150" s="162" t="s">
        <v>118</v>
      </c>
      <c r="F150" s="163" t="s">
        <v>217</v>
      </c>
      <c r="I150" s="88"/>
      <c r="L150" s="28"/>
      <c r="M150" s="164"/>
      <c r="N150" s="51"/>
      <c r="O150" s="51"/>
      <c r="P150" s="51"/>
      <c r="Q150" s="51"/>
      <c r="R150" s="51"/>
      <c r="S150" s="51"/>
      <c r="T150" s="52"/>
      <c r="AT150" s="13" t="s">
        <v>118</v>
      </c>
      <c r="AU150" s="13" t="s">
        <v>80</v>
      </c>
    </row>
    <row r="151" spans="2:65" s="1" customFormat="1" ht="16.5" customHeight="1">
      <c r="B151" s="148"/>
      <c r="C151" s="149" t="s">
        <v>119</v>
      </c>
      <c r="D151" s="149" t="s">
        <v>106</v>
      </c>
      <c r="E151" s="150" t="s">
        <v>218</v>
      </c>
      <c r="F151" s="151" t="s">
        <v>219</v>
      </c>
      <c r="G151" s="152" t="s">
        <v>148</v>
      </c>
      <c r="H151" s="153">
        <v>1</v>
      </c>
      <c r="I151" s="154"/>
      <c r="J151" s="155">
        <f>ROUND(I151*H151,2)</f>
        <v>0</v>
      </c>
      <c r="K151" s="151" t="s">
        <v>1</v>
      </c>
      <c r="L151" s="28"/>
      <c r="M151" s="156" t="s">
        <v>1</v>
      </c>
      <c r="N151" s="157" t="s">
        <v>36</v>
      </c>
      <c r="O151" s="51"/>
      <c r="P151" s="158">
        <f>O151*H151</f>
        <v>0</v>
      </c>
      <c r="Q151" s="158">
        <v>0</v>
      </c>
      <c r="R151" s="158">
        <f>Q151*H151</f>
        <v>0</v>
      </c>
      <c r="S151" s="158">
        <v>0</v>
      </c>
      <c r="T151" s="159">
        <f>S151*H151</f>
        <v>0</v>
      </c>
      <c r="AR151" s="160" t="s">
        <v>119</v>
      </c>
      <c r="AT151" s="160" t="s">
        <v>106</v>
      </c>
      <c r="AU151" s="160" t="s">
        <v>80</v>
      </c>
      <c r="AY151" s="13" t="s">
        <v>105</v>
      </c>
      <c r="BE151" s="161">
        <f>IF(N151="základná",J151,0)</f>
        <v>0</v>
      </c>
      <c r="BF151" s="161">
        <f>IF(N151="znížená",J151,0)</f>
        <v>0</v>
      </c>
      <c r="BG151" s="161">
        <f>IF(N151="zákl. prenesená",J151,0)</f>
        <v>0</v>
      </c>
      <c r="BH151" s="161">
        <f>IF(N151="zníž. prenesená",J151,0)</f>
        <v>0</v>
      </c>
      <c r="BI151" s="161">
        <f>IF(N151="nulová",J151,0)</f>
        <v>0</v>
      </c>
      <c r="BJ151" s="13" t="s">
        <v>80</v>
      </c>
      <c r="BK151" s="161">
        <f>ROUND(I151*H151,2)</f>
        <v>0</v>
      </c>
      <c r="BL151" s="13" t="s">
        <v>119</v>
      </c>
      <c r="BM151" s="160" t="s">
        <v>142</v>
      </c>
    </row>
    <row r="152" spans="2:65" s="1" customFormat="1" ht="39">
      <c r="B152" s="28"/>
      <c r="D152" s="162" t="s">
        <v>118</v>
      </c>
      <c r="F152" s="163" t="s">
        <v>220</v>
      </c>
      <c r="I152" s="88"/>
      <c r="L152" s="28"/>
      <c r="M152" s="164"/>
      <c r="N152" s="51"/>
      <c r="O152" s="51"/>
      <c r="P152" s="51"/>
      <c r="Q152" s="51"/>
      <c r="R152" s="51"/>
      <c r="S152" s="51"/>
      <c r="T152" s="52"/>
      <c r="AT152" s="13" t="s">
        <v>118</v>
      </c>
      <c r="AU152" s="13" t="s">
        <v>80</v>
      </c>
    </row>
    <row r="153" spans="2:65" s="1" customFormat="1" ht="16.5" customHeight="1">
      <c r="B153" s="148"/>
      <c r="C153" s="149" t="s">
        <v>120</v>
      </c>
      <c r="D153" s="149" t="s">
        <v>106</v>
      </c>
      <c r="E153" s="150" t="s">
        <v>221</v>
      </c>
      <c r="F153" s="151" t="s">
        <v>222</v>
      </c>
      <c r="G153" s="152" t="s">
        <v>148</v>
      </c>
      <c r="H153" s="153">
        <v>1</v>
      </c>
      <c r="I153" s="154"/>
      <c r="J153" s="155">
        <f>ROUND(I153*H153,2)</f>
        <v>0</v>
      </c>
      <c r="K153" s="151" t="s">
        <v>1</v>
      </c>
      <c r="L153" s="28"/>
      <c r="M153" s="156" t="s">
        <v>1</v>
      </c>
      <c r="N153" s="157" t="s">
        <v>36</v>
      </c>
      <c r="O153" s="51"/>
      <c r="P153" s="158">
        <f>O153*H153</f>
        <v>0</v>
      </c>
      <c r="Q153" s="158">
        <v>0</v>
      </c>
      <c r="R153" s="158">
        <f>Q153*H153</f>
        <v>0</v>
      </c>
      <c r="S153" s="158">
        <v>0</v>
      </c>
      <c r="T153" s="159">
        <f>S153*H153</f>
        <v>0</v>
      </c>
      <c r="AR153" s="160" t="s">
        <v>119</v>
      </c>
      <c r="AT153" s="160" t="s">
        <v>106</v>
      </c>
      <c r="AU153" s="160" t="s">
        <v>80</v>
      </c>
      <c r="AY153" s="13" t="s">
        <v>105</v>
      </c>
      <c r="BE153" s="161">
        <f>IF(N153="základná",J153,0)</f>
        <v>0</v>
      </c>
      <c r="BF153" s="161">
        <f>IF(N153="znížená",J153,0)</f>
        <v>0</v>
      </c>
      <c r="BG153" s="161">
        <f>IF(N153="zákl. prenesená",J153,0)</f>
        <v>0</v>
      </c>
      <c r="BH153" s="161">
        <f>IF(N153="zníž. prenesená",J153,0)</f>
        <v>0</v>
      </c>
      <c r="BI153" s="161">
        <f>IF(N153="nulová",J153,0)</f>
        <v>0</v>
      </c>
      <c r="BJ153" s="13" t="s">
        <v>80</v>
      </c>
      <c r="BK153" s="161">
        <f>ROUND(I153*H153,2)</f>
        <v>0</v>
      </c>
      <c r="BL153" s="13" t="s">
        <v>119</v>
      </c>
      <c r="BM153" s="160" t="s">
        <v>143</v>
      </c>
    </row>
    <row r="154" spans="2:65" s="1" customFormat="1" ht="39">
      <c r="B154" s="28"/>
      <c r="D154" s="162" t="s">
        <v>118</v>
      </c>
      <c r="F154" s="163" t="s">
        <v>223</v>
      </c>
      <c r="I154" s="88"/>
      <c r="L154" s="28"/>
      <c r="M154" s="164"/>
      <c r="N154" s="51"/>
      <c r="O154" s="51"/>
      <c r="P154" s="51"/>
      <c r="Q154" s="51"/>
      <c r="R154" s="51"/>
      <c r="S154" s="51"/>
      <c r="T154" s="52"/>
      <c r="AT154" s="13" t="s">
        <v>118</v>
      </c>
      <c r="AU154" s="13" t="s">
        <v>80</v>
      </c>
    </row>
    <row r="155" spans="2:65" s="1" customFormat="1" ht="16.5" customHeight="1">
      <c r="B155" s="148"/>
      <c r="C155" s="149" t="s">
        <v>121</v>
      </c>
      <c r="D155" s="149" t="s">
        <v>106</v>
      </c>
      <c r="E155" s="150" t="s">
        <v>224</v>
      </c>
      <c r="F155" s="151" t="s">
        <v>225</v>
      </c>
      <c r="G155" s="152" t="s">
        <v>148</v>
      </c>
      <c r="H155" s="153">
        <v>1</v>
      </c>
      <c r="I155" s="154"/>
      <c r="J155" s="155">
        <f>ROUND(I155*H155,2)</f>
        <v>0</v>
      </c>
      <c r="K155" s="151" t="s">
        <v>1</v>
      </c>
      <c r="L155" s="28"/>
      <c r="M155" s="156" t="s">
        <v>1</v>
      </c>
      <c r="N155" s="157" t="s">
        <v>36</v>
      </c>
      <c r="O155" s="51"/>
      <c r="P155" s="158">
        <f>O155*H155</f>
        <v>0</v>
      </c>
      <c r="Q155" s="158">
        <v>0</v>
      </c>
      <c r="R155" s="158">
        <f>Q155*H155</f>
        <v>0</v>
      </c>
      <c r="S155" s="158">
        <v>0</v>
      </c>
      <c r="T155" s="159">
        <f>S155*H155</f>
        <v>0</v>
      </c>
      <c r="AR155" s="160" t="s">
        <v>119</v>
      </c>
      <c r="AT155" s="160" t="s">
        <v>106</v>
      </c>
      <c r="AU155" s="160" t="s">
        <v>80</v>
      </c>
      <c r="AY155" s="13" t="s">
        <v>105</v>
      </c>
      <c r="BE155" s="161">
        <f>IF(N155="základná",J155,0)</f>
        <v>0</v>
      </c>
      <c r="BF155" s="161">
        <f>IF(N155="znížená",J155,0)</f>
        <v>0</v>
      </c>
      <c r="BG155" s="161">
        <f>IF(N155="zákl. prenesená",J155,0)</f>
        <v>0</v>
      </c>
      <c r="BH155" s="161">
        <f>IF(N155="zníž. prenesená",J155,0)</f>
        <v>0</v>
      </c>
      <c r="BI155" s="161">
        <f>IF(N155="nulová",J155,0)</f>
        <v>0</v>
      </c>
      <c r="BJ155" s="13" t="s">
        <v>80</v>
      </c>
      <c r="BK155" s="161">
        <f>ROUND(I155*H155,2)</f>
        <v>0</v>
      </c>
      <c r="BL155" s="13" t="s">
        <v>119</v>
      </c>
      <c r="BM155" s="160" t="s">
        <v>144</v>
      </c>
    </row>
    <row r="156" spans="2:65" s="1" customFormat="1" ht="48.75">
      <c r="B156" s="28"/>
      <c r="D156" s="162" t="s">
        <v>118</v>
      </c>
      <c r="F156" s="163" t="s">
        <v>226</v>
      </c>
      <c r="I156" s="88"/>
      <c r="L156" s="28"/>
      <c r="M156" s="164"/>
      <c r="N156" s="51"/>
      <c r="O156" s="51"/>
      <c r="P156" s="51"/>
      <c r="Q156" s="51"/>
      <c r="R156" s="51"/>
      <c r="S156" s="51"/>
      <c r="T156" s="52"/>
      <c r="AT156" s="13" t="s">
        <v>118</v>
      </c>
      <c r="AU156" s="13" t="s">
        <v>80</v>
      </c>
    </row>
    <row r="157" spans="2:65" s="1" customFormat="1" ht="16.5" customHeight="1">
      <c r="B157" s="148"/>
      <c r="C157" s="149" t="s">
        <v>122</v>
      </c>
      <c r="D157" s="149" t="s">
        <v>106</v>
      </c>
      <c r="E157" s="150" t="s">
        <v>227</v>
      </c>
      <c r="F157" s="151" t="s">
        <v>228</v>
      </c>
      <c r="G157" s="152" t="s">
        <v>148</v>
      </c>
      <c r="H157" s="153">
        <v>2</v>
      </c>
      <c r="I157" s="154"/>
      <c r="J157" s="155">
        <f>ROUND(I157*H157,2)</f>
        <v>0</v>
      </c>
      <c r="K157" s="151" t="s">
        <v>1</v>
      </c>
      <c r="L157" s="28"/>
      <c r="M157" s="156" t="s">
        <v>1</v>
      </c>
      <c r="N157" s="157" t="s">
        <v>36</v>
      </c>
      <c r="O157" s="51"/>
      <c r="P157" s="158">
        <f>O157*H157</f>
        <v>0</v>
      </c>
      <c r="Q157" s="158">
        <v>0</v>
      </c>
      <c r="R157" s="158">
        <f>Q157*H157</f>
        <v>0</v>
      </c>
      <c r="S157" s="158">
        <v>0</v>
      </c>
      <c r="T157" s="159">
        <f>S157*H157</f>
        <v>0</v>
      </c>
      <c r="AR157" s="160" t="s">
        <v>119</v>
      </c>
      <c r="AT157" s="160" t="s">
        <v>106</v>
      </c>
      <c r="AU157" s="160" t="s">
        <v>80</v>
      </c>
      <c r="AY157" s="13" t="s">
        <v>105</v>
      </c>
      <c r="BE157" s="161">
        <f>IF(N157="základná",J157,0)</f>
        <v>0</v>
      </c>
      <c r="BF157" s="161">
        <f>IF(N157="znížená",J157,0)</f>
        <v>0</v>
      </c>
      <c r="BG157" s="161">
        <f>IF(N157="zákl. prenesená",J157,0)</f>
        <v>0</v>
      </c>
      <c r="BH157" s="161">
        <f>IF(N157="zníž. prenesená",J157,0)</f>
        <v>0</v>
      </c>
      <c r="BI157" s="161">
        <f>IF(N157="nulová",J157,0)</f>
        <v>0</v>
      </c>
      <c r="BJ157" s="13" t="s">
        <v>80</v>
      </c>
      <c r="BK157" s="161">
        <f>ROUND(I157*H157,2)</f>
        <v>0</v>
      </c>
      <c r="BL157" s="13" t="s">
        <v>119</v>
      </c>
      <c r="BM157" s="160" t="s">
        <v>145</v>
      </c>
    </row>
    <row r="158" spans="2:65" s="1" customFormat="1" ht="58.5">
      <c r="B158" s="28"/>
      <c r="D158" s="162" t="s">
        <v>118</v>
      </c>
      <c r="F158" s="163" t="s">
        <v>229</v>
      </c>
      <c r="I158" s="88"/>
      <c r="L158" s="28"/>
      <c r="M158" s="164"/>
      <c r="N158" s="51"/>
      <c r="O158" s="51"/>
      <c r="P158" s="51"/>
      <c r="Q158" s="51"/>
      <c r="R158" s="51"/>
      <c r="S158" s="51"/>
      <c r="T158" s="52"/>
      <c r="AT158" s="13" t="s">
        <v>118</v>
      </c>
      <c r="AU158" s="13" t="s">
        <v>80</v>
      </c>
    </row>
    <row r="159" spans="2:65" s="1" customFormat="1" ht="24" customHeight="1">
      <c r="B159" s="148"/>
      <c r="C159" s="149" t="s">
        <v>7</v>
      </c>
      <c r="D159" s="149" t="s">
        <v>106</v>
      </c>
      <c r="E159" s="150" t="s">
        <v>230</v>
      </c>
      <c r="F159" s="151" t="s">
        <v>231</v>
      </c>
      <c r="G159" s="152" t="s">
        <v>148</v>
      </c>
      <c r="H159" s="153">
        <v>2</v>
      </c>
      <c r="I159" s="154"/>
      <c r="J159" s="155">
        <f>ROUND(I159*H159,2)</f>
        <v>0</v>
      </c>
      <c r="K159" s="151" t="s">
        <v>1</v>
      </c>
      <c r="L159" s="28"/>
      <c r="M159" s="156" t="s">
        <v>1</v>
      </c>
      <c r="N159" s="157" t="s">
        <v>36</v>
      </c>
      <c r="O159" s="51"/>
      <c r="P159" s="158">
        <f>O159*H159</f>
        <v>0</v>
      </c>
      <c r="Q159" s="158">
        <v>0</v>
      </c>
      <c r="R159" s="158">
        <f>Q159*H159</f>
        <v>0</v>
      </c>
      <c r="S159" s="158">
        <v>0</v>
      </c>
      <c r="T159" s="159">
        <f>S159*H159</f>
        <v>0</v>
      </c>
      <c r="AR159" s="160" t="s">
        <v>119</v>
      </c>
      <c r="AT159" s="160" t="s">
        <v>106</v>
      </c>
      <c r="AU159" s="160" t="s">
        <v>80</v>
      </c>
      <c r="AY159" s="13" t="s">
        <v>105</v>
      </c>
      <c r="BE159" s="161">
        <f>IF(N159="základná",J159,0)</f>
        <v>0</v>
      </c>
      <c r="BF159" s="161">
        <f>IF(N159="znížená",J159,0)</f>
        <v>0</v>
      </c>
      <c r="BG159" s="161">
        <f>IF(N159="zákl. prenesená",J159,0)</f>
        <v>0</v>
      </c>
      <c r="BH159" s="161">
        <f>IF(N159="zníž. prenesená",J159,0)</f>
        <v>0</v>
      </c>
      <c r="BI159" s="161">
        <f>IF(N159="nulová",J159,0)</f>
        <v>0</v>
      </c>
      <c r="BJ159" s="13" t="s">
        <v>80</v>
      </c>
      <c r="BK159" s="161">
        <f>ROUND(I159*H159,2)</f>
        <v>0</v>
      </c>
      <c r="BL159" s="13" t="s">
        <v>119</v>
      </c>
      <c r="BM159" s="160" t="s">
        <v>146</v>
      </c>
    </row>
    <row r="160" spans="2:65" s="1" customFormat="1" ht="175.5">
      <c r="B160" s="28"/>
      <c r="D160" s="162" t="s">
        <v>118</v>
      </c>
      <c r="F160" s="170" t="s">
        <v>232</v>
      </c>
      <c r="I160" s="88"/>
      <c r="L160" s="28"/>
      <c r="M160" s="164"/>
      <c r="N160" s="51"/>
      <c r="O160" s="51"/>
      <c r="P160" s="51"/>
      <c r="Q160" s="51"/>
      <c r="R160" s="51"/>
      <c r="S160" s="51"/>
      <c r="T160" s="52"/>
      <c r="AT160" s="13" t="s">
        <v>118</v>
      </c>
      <c r="AU160" s="13" t="s">
        <v>80</v>
      </c>
    </row>
    <row r="161" spans="2:65" s="1" customFormat="1" ht="16.5" customHeight="1">
      <c r="B161" s="148"/>
      <c r="C161" s="149" t="s">
        <v>123</v>
      </c>
      <c r="D161" s="149" t="s">
        <v>106</v>
      </c>
      <c r="E161" s="150" t="s">
        <v>233</v>
      </c>
      <c r="F161" s="151" t="s">
        <v>234</v>
      </c>
      <c r="G161" s="152" t="s">
        <v>148</v>
      </c>
      <c r="H161" s="153">
        <v>2</v>
      </c>
      <c r="I161" s="154"/>
      <c r="J161" s="155">
        <f>ROUND(I161*H161,2)</f>
        <v>0</v>
      </c>
      <c r="K161" s="151" t="s">
        <v>1</v>
      </c>
      <c r="L161" s="28"/>
      <c r="M161" s="156" t="s">
        <v>1</v>
      </c>
      <c r="N161" s="157" t="s">
        <v>36</v>
      </c>
      <c r="O161" s="51"/>
      <c r="P161" s="158">
        <f>O161*H161</f>
        <v>0</v>
      </c>
      <c r="Q161" s="158">
        <v>0</v>
      </c>
      <c r="R161" s="158">
        <f>Q161*H161</f>
        <v>0</v>
      </c>
      <c r="S161" s="158">
        <v>0</v>
      </c>
      <c r="T161" s="159">
        <f>S161*H161</f>
        <v>0</v>
      </c>
      <c r="AR161" s="160" t="s">
        <v>119</v>
      </c>
      <c r="AT161" s="160" t="s">
        <v>106</v>
      </c>
      <c r="AU161" s="160" t="s">
        <v>80</v>
      </c>
      <c r="AY161" s="13" t="s">
        <v>105</v>
      </c>
      <c r="BE161" s="161">
        <f>IF(N161="základná",J161,0)</f>
        <v>0</v>
      </c>
      <c r="BF161" s="161">
        <f>IF(N161="znížená",J161,0)</f>
        <v>0</v>
      </c>
      <c r="BG161" s="161">
        <f>IF(N161="zákl. prenesená",J161,0)</f>
        <v>0</v>
      </c>
      <c r="BH161" s="161">
        <f>IF(N161="zníž. prenesená",J161,0)</f>
        <v>0</v>
      </c>
      <c r="BI161" s="161">
        <f>IF(N161="nulová",J161,0)</f>
        <v>0</v>
      </c>
      <c r="BJ161" s="13" t="s">
        <v>80</v>
      </c>
      <c r="BK161" s="161">
        <f>ROUND(I161*H161,2)</f>
        <v>0</v>
      </c>
      <c r="BL161" s="13" t="s">
        <v>119</v>
      </c>
      <c r="BM161" s="160" t="s">
        <v>147</v>
      </c>
    </row>
    <row r="162" spans="2:65" s="1" customFormat="1" ht="16.5" customHeight="1">
      <c r="B162" s="148"/>
      <c r="C162" s="149" t="s">
        <v>124</v>
      </c>
      <c r="D162" s="149" t="s">
        <v>106</v>
      </c>
      <c r="E162" s="150" t="s">
        <v>235</v>
      </c>
      <c r="F162" s="151" t="s">
        <v>236</v>
      </c>
      <c r="G162" s="152" t="s">
        <v>148</v>
      </c>
      <c r="H162" s="153">
        <v>2</v>
      </c>
      <c r="I162" s="154"/>
      <c r="J162" s="155">
        <f>ROUND(I162*H162,2)</f>
        <v>0</v>
      </c>
      <c r="K162" s="151" t="s">
        <v>1</v>
      </c>
      <c r="L162" s="28"/>
      <c r="M162" s="156" t="s">
        <v>1</v>
      </c>
      <c r="N162" s="157" t="s">
        <v>36</v>
      </c>
      <c r="O162" s="51"/>
      <c r="P162" s="158">
        <f>O162*H162</f>
        <v>0</v>
      </c>
      <c r="Q162" s="158">
        <v>0</v>
      </c>
      <c r="R162" s="158">
        <f>Q162*H162</f>
        <v>0</v>
      </c>
      <c r="S162" s="158">
        <v>0</v>
      </c>
      <c r="T162" s="159">
        <f>S162*H162</f>
        <v>0</v>
      </c>
      <c r="AR162" s="160" t="s">
        <v>119</v>
      </c>
      <c r="AT162" s="160" t="s">
        <v>106</v>
      </c>
      <c r="AU162" s="160" t="s">
        <v>80</v>
      </c>
      <c r="AY162" s="13" t="s">
        <v>105</v>
      </c>
      <c r="BE162" s="161">
        <f>IF(N162="základná",J162,0)</f>
        <v>0</v>
      </c>
      <c r="BF162" s="161">
        <f>IF(N162="znížená",J162,0)</f>
        <v>0</v>
      </c>
      <c r="BG162" s="161">
        <f>IF(N162="zákl. prenesená",J162,0)</f>
        <v>0</v>
      </c>
      <c r="BH162" s="161">
        <f>IF(N162="zníž. prenesená",J162,0)</f>
        <v>0</v>
      </c>
      <c r="BI162" s="161">
        <f>IF(N162="nulová",J162,0)</f>
        <v>0</v>
      </c>
      <c r="BJ162" s="13" t="s">
        <v>80</v>
      </c>
      <c r="BK162" s="161">
        <f>ROUND(I162*H162,2)</f>
        <v>0</v>
      </c>
      <c r="BL162" s="13" t="s">
        <v>119</v>
      </c>
      <c r="BM162" s="160" t="s">
        <v>149</v>
      </c>
    </row>
    <row r="163" spans="2:65" s="1" customFormat="1" ht="16.5" customHeight="1">
      <c r="B163" s="148"/>
      <c r="C163" s="149" t="s">
        <v>125</v>
      </c>
      <c r="D163" s="149" t="s">
        <v>106</v>
      </c>
      <c r="E163" s="150" t="s">
        <v>237</v>
      </c>
      <c r="F163" s="151" t="s">
        <v>238</v>
      </c>
      <c r="G163" s="152" t="s">
        <v>148</v>
      </c>
      <c r="H163" s="153">
        <v>1</v>
      </c>
      <c r="I163" s="154"/>
      <c r="J163" s="155">
        <f>ROUND(I163*H163,2)</f>
        <v>0</v>
      </c>
      <c r="K163" s="151" t="s">
        <v>1</v>
      </c>
      <c r="L163" s="28"/>
      <c r="M163" s="156" t="s">
        <v>1</v>
      </c>
      <c r="N163" s="157" t="s">
        <v>36</v>
      </c>
      <c r="O163" s="51"/>
      <c r="P163" s="158">
        <f>O163*H163</f>
        <v>0</v>
      </c>
      <c r="Q163" s="158">
        <v>0</v>
      </c>
      <c r="R163" s="158">
        <f>Q163*H163</f>
        <v>0</v>
      </c>
      <c r="S163" s="158">
        <v>0</v>
      </c>
      <c r="T163" s="159">
        <f>S163*H163</f>
        <v>0</v>
      </c>
      <c r="AR163" s="160" t="s">
        <v>119</v>
      </c>
      <c r="AT163" s="160" t="s">
        <v>106</v>
      </c>
      <c r="AU163" s="160" t="s">
        <v>80</v>
      </c>
      <c r="AY163" s="13" t="s">
        <v>105</v>
      </c>
      <c r="BE163" s="161">
        <f>IF(N163="základná",J163,0)</f>
        <v>0</v>
      </c>
      <c r="BF163" s="161">
        <f>IF(N163="znížená",J163,0)</f>
        <v>0</v>
      </c>
      <c r="BG163" s="161">
        <f>IF(N163="zákl. prenesená",J163,0)</f>
        <v>0</v>
      </c>
      <c r="BH163" s="161">
        <f>IF(N163="zníž. prenesená",J163,0)</f>
        <v>0</v>
      </c>
      <c r="BI163" s="161">
        <f>IF(N163="nulová",J163,0)</f>
        <v>0</v>
      </c>
      <c r="BJ163" s="13" t="s">
        <v>80</v>
      </c>
      <c r="BK163" s="161">
        <f>ROUND(I163*H163,2)</f>
        <v>0</v>
      </c>
      <c r="BL163" s="13" t="s">
        <v>119</v>
      </c>
      <c r="BM163" s="160" t="s">
        <v>150</v>
      </c>
    </row>
    <row r="164" spans="2:65" s="1" customFormat="1" ht="136.5">
      <c r="B164" s="28"/>
      <c r="D164" s="162" t="s">
        <v>118</v>
      </c>
      <c r="F164" s="163" t="s">
        <v>239</v>
      </c>
      <c r="I164" s="88"/>
      <c r="L164" s="28"/>
      <c r="M164" s="164"/>
      <c r="N164" s="51"/>
      <c r="O164" s="51"/>
      <c r="P164" s="51"/>
      <c r="Q164" s="51"/>
      <c r="R164" s="51"/>
      <c r="S164" s="51"/>
      <c r="T164" s="52"/>
      <c r="AT164" s="13" t="s">
        <v>118</v>
      </c>
      <c r="AU164" s="13" t="s">
        <v>80</v>
      </c>
    </row>
    <row r="165" spans="2:65" s="1" customFormat="1" ht="36" customHeight="1">
      <c r="B165" s="148"/>
      <c r="C165" s="149" t="s">
        <v>70</v>
      </c>
      <c r="D165" s="149" t="s">
        <v>106</v>
      </c>
      <c r="E165" s="150" t="s">
        <v>240</v>
      </c>
      <c r="F165" s="151" t="s">
        <v>241</v>
      </c>
      <c r="G165" s="152" t="s">
        <v>148</v>
      </c>
      <c r="H165" s="153">
        <v>1</v>
      </c>
      <c r="I165" s="154"/>
      <c r="J165" s="155">
        <f t="shared" ref="J165:J171" si="20">ROUND(I165*H165,2)</f>
        <v>0</v>
      </c>
      <c r="K165" s="151" t="s">
        <v>1</v>
      </c>
      <c r="L165" s="28"/>
      <c r="M165" s="156" t="s">
        <v>1</v>
      </c>
      <c r="N165" s="157" t="s">
        <v>36</v>
      </c>
      <c r="O165" s="51"/>
      <c r="P165" s="158">
        <f t="shared" ref="P165:P171" si="21">O165*H165</f>
        <v>0</v>
      </c>
      <c r="Q165" s="158">
        <v>0</v>
      </c>
      <c r="R165" s="158">
        <f t="shared" ref="R165:R171" si="22">Q165*H165</f>
        <v>0</v>
      </c>
      <c r="S165" s="158">
        <v>0</v>
      </c>
      <c r="T165" s="159">
        <f t="shared" ref="T165:T171" si="23">S165*H165</f>
        <v>0</v>
      </c>
      <c r="AR165" s="160" t="s">
        <v>119</v>
      </c>
      <c r="AT165" s="160" t="s">
        <v>106</v>
      </c>
      <c r="AU165" s="160" t="s">
        <v>80</v>
      </c>
      <c r="AY165" s="13" t="s">
        <v>105</v>
      </c>
      <c r="BE165" s="161">
        <f t="shared" ref="BE165:BE171" si="24">IF(N165="základná",J165,0)</f>
        <v>0</v>
      </c>
      <c r="BF165" s="161">
        <f t="shared" ref="BF165:BF171" si="25">IF(N165="znížená",J165,0)</f>
        <v>0</v>
      </c>
      <c r="BG165" s="161">
        <f t="shared" ref="BG165:BG171" si="26">IF(N165="zákl. prenesená",J165,0)</f>
        <v>0</v>
      </c>
      <c r="BH165" s="161">
        <f t="shared" ref="BH165:BH171" si="27">IF(N165="zníž. prenesená",J165,0)</f>
        <v>0</v>
      </c>
      <c r="BI165" s="161">
        <f t="shared" ref="BI165:BI171" si="28">IF(N165="nulová",J165,0)</f>
        <v>0</v>
      </c>
      <c r="BJ165" s="13" t="s">
        <v>80</v>
      </c>
      <c r="BK165" s="161">
        <f t="shared" ref="BK165:BK171" si="29">ROUND(I165*H165,2)</f>
        <v>0</v>
      </c>
      <c r="BL165" s="13" t="s">
        <v>119</v>
      </c>
      <c r="BM165" s="160" t="s">
        <v>151</v>
      </c>
    </row>
    <row r="166" spans="2:65" s="1" customFormat="1" ht="36" customHeight="1">
      <c r="B166" s="148"/>
      <c r="C166" s="149" t="s">
        <v>70</v>
      </c>
      <c r="D166" s="149" t="s">
        <v>106</v>
      </c>
      <c r="E166" s="150" t="s">
        <v>242</v>
      </c>
      <c r="F166" s="151" t="s">
        <v>204</v>
      </c>
      <c r="G166" s="152" t="s">
        <v>148</v>
      </c>
      <c r="H166" s="153">
        <v>1</v>
      </c>
      <c r="I166" s="154"/>
      <c r="J166" s="155">
        <f t="shared" si="20"/>
        <v>0</v>
      </c>
      <c r="K166" s="151" t="s">
        <v>1</v>
      </c>
      <c r="L166" s="28"/>
      <c r="M166" s="156" t="s">
        <v>1</v>
      </c>
      <c r="N166" s="157" t="s">
        <v>36</v>
      </c>
      <c r="O166" s="51"/>
      <c r="P166" s="158">
        <f t="shared" si="21"/>
        <v>0</v>
      </c>
      <c r="Q166" s="158">
        <v>0</v>
      </c>
      <c r="R166" s="158">
        <f t="shared" si="22"/>
        <v>0</v>
      </c>
      <c r="S166" s="158">
        <v>0</v>
      </c>
      <c r="T166" s="159">
        <f t="shared" si="23"/>
        <v>0</v>
      </c>
      <c r="AR166" s="160" t="s">
        <v>119</v>
      </c>
      <c r="AT166" s="160" t="s">
        <v>106</v>
      </c>
      <c r="AU166" s="160" t="s">
        <v>80</v>
      </c>
      <c r="AY166" s="13" t="s">
        <v>105</v>
      </c>
      <c r="BE166" s="161">
        <f t="shared" si="24"/>
        <v>0</v>
      </c>
      <c r="BF166" s="161">
        <f t="shared" si="25"/>
        <v>0</v>
      </c>
      <c r="BG166" s="161">
        <f t="shared" si="26"/>
        <v>0</v>
      </c>
      <c r="BH166" s="161">
        <f t="shared" si="27"/>
        <v>0</v>
      </c>
      <c r="BI166" s="161">
        <f t="shared" si="28"/>
        <v>0</v>
      </c>
      <c r="BJ166" s="13" t="s">
        <v>80</v>
      </c>
      <c r="BK166" s="161">
        <f t="shared" si="29"/>
        <v>0</v>
      </c>
      <c r="BL166" s="13" t="s">
        <v>119</v>
      </c>
      <c r="BM166" s="160" t="s">
        <v>152</v>
      </c>
    </row>
    <row r="167" spans="2:65" s="1" customFormat="1" ht="16.5" customHeight="1">
      <c r="B167" s="148"/>
      <c r="C167" s="149" t="s">
        <v>70</v>
      </c>
      <c r="D167" s="149" t="s">
        <v>106</v>
      </c>
      <c r="E167" s="150" t="s">
        <v>243</v>
      </c>
      <c r="F167" s="151" t="s">
        <v>206</v>
      </c>
      <c r="G167" s="152" t="s">
        <v>148</v>
      </c>
      <c r="H167" s="153">
        <v>1</v>
      </c>
      <c r="I167" s="154"/>
      <c r="J167" s="155">
        <f t="shared" si="20"/>
        <v>0</v>
      </c>
      <c r="K167" s="151" t="s">
        <v>1</v>
      </c>
      <c r="L167" s="28"/>
      <c r="M167" s="156" t="s">
        <v>1</v>
      </c>
      <c r="N167" s="157" t="s">
        <v>36</v>
      </c>
      <c r="O167" s="51"/>
      <c r="P167" s="158">
        <f t="shared" si="21"/>
        <v>0</v>
      </c>
      <c r="Q167" s="158">
        <v>0</v>
      </c>
      <c r="R167" s="158">
        <f t="shared" si="22"/>
        <v>0</v>
      </c>
      <c r="S167" s="158">
        <v>0</v>
      </c>
      <c r="T167" s="159">
        <f t="shared" si="23"/>
        <v>0</v>
      </c>
      <c r="AR167" s="160" t="s">
        <v>119</v>
      </c>
      <c r="AT167" s="160" t="s">
        <v>106</v>
      </c>
      <c r="AU167" s="160" t="s">
        <v>80</v>
      </c>
      <c r="AY167" s="13" t="s">
        <v>105</v>
      </c>
      <c r="BE167" s="161">
        <f t="shared" si="24"/>
        <v>0</v>
      </c>
      <c r="BF167" s="161">
        <f t="shared" si="25"/>
        <v>0</v>
      </c>
      <c r="BG167" s="161">
        <f t="shared" si="26"/>
        <v>0</v>
      </c>
      <c r="BH167" s="161">
        <f t="shared" si="27"/>
        <v>0</v>
      </c>
      <c r="BI167" s="161">
        <f t="shared" si="28"/>
        <v>0</v>
      </c>
      <c r="BJ167" s="13" t="s">
        <v>80</v>
      </c>
      <c r="BK167" s="161">
        <f t="shared" si="29"/>
        <v>0</v>
      </c>
      <c r="BL167" s="13" t="s">
        <v>119</v>
      </c>
      <c r="BM167" s="160" t="s">
        <v>153</v>
      </c>
    </row>
    <row r="168" spans="2:65" s="1" customFormat="1" ht="36" customHeight="1">
      <c r="B168" s="148"/>
      <c r="C168" s="149" t="s">
        <v>70</v>
      </c>
      <c r="D168" s="149" t="s">
        <v>106</v>
      </c>
      <c r="E168" s="150" t="s">
        <v>244</v>
      </c>
      <c r="F168" s="151" t="s">
        <v>245</v>
      </c>
      <c r="G168" s="152" t="s">
        <v>148</v>
      </c>
      <c r="H168" s="153">
        <v>1</v>
      </c>
      <c r="I168" s="154"/>
      <c r="J168" s="155">
        <f t="shared" si="20"/>
        <v>0</v>
      </c>
      <c r="K168" s="151" t="s">
        <v>1</v>
      </c>
      <c r="L168" s="28"/>
      <c r="M168" s="156" t="s">
        <v>1</v>
      </c>
      <c r="N168" s="157" t="s">
        <v>36</v>
      </c>
      <c r="O168" s="51"/>
      <c r="P168" s="158">
        <f t="shared" si="21"/>
        <v>0</v>
      </c>
      <c r="Q168" s="158">
        <v>0</v>
      </c>
      <c r="R168" s="158">
        <f t="shared" si="22"/>
        <v>0</v>
      </c>
      <c r="S168" s="158">
        <v>0</v>
      </c>
      <c r="T168" s="159">
        <f t="shared" si="23"/>
        <v>0</v>
      </c>
      <c r="AR168" s="160" t="s">
        <v>119</v>
      </c>
      <c r="AT168" s="160" t="s">
        <v>106</v>
      </c>
      <c r="AU168" s="160" t="s">
        <v>80</v>
      </c>
      <c r="AY168" s="13" t="s">
        <v>105</v>
      </c>
      <c r="BE168" s="161">
        <f t="shared" si="24"/>
        <v>0</v>
      </c>
      <c r="BF168" s="161">
        <f t="shared" si="25"/>
        <v>0</v>
      </c>
      <c r="BG168" s="161">
        <f t="shared" si="26"/>
        <v>0</v>
      </c>
      <c r="BH168" s="161">
        <f t="shared" si="27"/>
        <v>0</v>
      </c>
      <c r="BI168" s="161">
        <f t="shared" si="28"/>
        <v>0</v>
      </c>
      <c r="BJ168" s="13" t="s">
        <v>80</v>
      </c>
      <c r="BK168" s="161">
        <f t="shared" si="29"/>
        <v>0</v>
      </c>
      <c r="BL168" s="13" t="s">
        <v>119</v>
      </c>
      <c r="BM168" s="160" t="s">
        <v>154</v>
      </c>
    </row>
    <row r="169" spans="2:65" s="1" customFormat="1" ht="36" customHeight="1">
      <c r="B169" s="148"/>
      <c r="C169" s="149" t="s">
        <v>70</v>
      </c>
      <c r="D169" s="149" t="s">
        <v>106</v>
      </c>
      <c r="E169" s="150" t="s">
        <v>246</v>
      </c>
      <c r="F169" s="151" t="s">
        <v>204</v>
      </c>
      <c r="G169" s="152" t="s">
        <v>148</v>
      </c>
      <c r="H169" s="153">
        <v>1</v>
      </c>
      <c r="I169" s="154"/>
      <c r="J169" s="155">
        <f t="shared" si="20"/>
        <v>0</v>
      </c>
      <c r="K169" s="151" t="s">
        <v>1</v>
      </c>
      <c r="L169" s="28"/>
      <c r="M169" s="156" t="s">
        <v>1</v>
      </c>
      <c r="N169" s="157" t="s">
        <v>36</v>
      </c>
      <c r="O169" s="51"/>
      <c r="P169" s="158">
        <f t="shared" si="21"/>
        <v>0</v>
      </c>
      <c r="Q169" s="158">
        <v>0</v>
      </c>
      <c r="R169" s="158">
        <f t="shared" si="22"/>
        <v>0</v>
      </c>
      <c r="S169" s="158">
        <v>0</v>
      </c>
      <c r="T169" s="159">
        <f t="shared" si="23"/>
        <v>0</v>
      </c>
      <c r="AR169" s="160" t="s">
        <v>119</v>
      </c>
      <c r="AT169" s="160" t="s">
        <v>106</v>
      </c>
      <c r="AU169" s="160" t="s">
        <v>80</v>
      </c>
      <c r="AY169" s="13" t="s">
        <v>105</v>
      </c>
      <c r="BE169" s="161">
        <f t="shared" si="24"/>
        <v>0</v>
      </c>
      <c r="BF169" s="161">
        <f t="shared" si="25"/>
        <v>0</v>
      </c>
      <c r="BG169" s="161">
        <f t="shared" si="26"/>
        <v>0</v>
      </c>
      <c r="BH169" s="161">
        <f t="shared" si="27"/>
        <v>0</v>
      </c>
      <c r="BI169" s="161">
        <f t="shared" si="28"/>
        <v>0</v>
      </c>
      <c r="BJ169" s="13" t="s">
        <v>80</v>
      </c>
      <c r="BK169" s="161">
        <f t="shared" si="29"/>
        <v>0</v>
      </c>
      <c r="BL169" s="13" t="s">
        <v>119</v>
      </c>
      <c r="BM169" s="160" t="s">
        <v>155</v>
      </c>
    </row>
    <row r="170" spans="2:65" s="1" customFormat="1" ht="16.5" customHeight="1">
      <c r="B170" s="148"/>
      <c r="C170" s="149" t="s">
        <v>70</v>
      </c>
      <c r="D170" s="149" t="s">
        <v>106</v>
      </c>
      <c r="E170" s="150" t="s">
        <v>247</v>
      </c>
      <c r="F170" s="151" t="s">
        <v>206</v>
      </c>
      <c r="G170" s="152" t="s">
        <v>148</v>
      </c>
      <c r="H170" s="153">
        <v>1</v>
      </c>
      <c r="I170" s="154"/>
      <c r="J170" s="155">
        <f t="shared" si="20"/>
        <v>0</v>
      </c>
      <c r="K170" s="151" t="s">
        <v>1</v>
      </c>
      <c r="L170" s="28"/>
      <c r="M170" s="156" t="s">
        <v>1</v>
      </c>
      <c r="N170" s="157" t="s">
        <v>36</v>
      </c>
      <c r="O170" s="51"/>
      <c r="P170" s="158">
        <f t="shared" si="21"/>
        <v>0</v>
      </c>
      <c r="Q170" s="158">
        <v>0</v>
      </c>
      <c r="R170" s="158">
        <f t="shared" si="22"/>
        <v>0</v>
      </c>
      <c r="S170" s="158">
        <v>0</v>
      </c>
      <c r="T170" s="159">
        <f t="shared" si="23"/>
        <v>0</v>
      </c>
      <c r="AR170" s="160" t="s">
        <v>119</v>
      </c>
      <c r="AT170" s="160" t="s">
        <v>106</v>
      </c>
      <c r="AU170" s="160" t="s">
        <v>80</v>
      </c>
      <c r="AY170" s="13" t="s">
        <v>105</v>
      </c>
      <c r="BE170" s="161">
        <f t="shared" si="24"/>
        <v>0</v>
      </c>
      <c r="BF170" s="161">
        <f t="shared" si="25"/>
        <v>0</v>
      </c>
      <c r="BG170" s="161">
        <f t="shared" si="26"/>
        <v>0</v>
      </c>
      <c r="BH170" s="161">
        <f t="shared" si="27"/>
        <v>0</v>
      </c>
      <c r="BI170" s="161">
        <f t="shared" si="28"/>
        <v>0</v>
      </c>
      <c r="BJ170" s="13" t="s">
        <v>80</v>
      </c>
      <c r="BK170" s="161">
        <f t="shared" si="29"/>
        <v>0</v>
      </c>
      <c r="BL170" s="13" t="s">
        <v>119</v>
      </c>
      <c r="BM170" s="160" t="s">
        <v>156</v>
      </c>
    </row>
    <row r="171" spans="2:65" s="1" customFormat="1" ht="16.5" customHeight="1">
      <c r="B171" s="148"/>
      <c r="C171" s="149" t="s">
        <v>127</v>
      </c>
      <c r="D171" s="149" t="s">
        <v>106</v>
      </c>
      <c r="E171" s="150" t="s">
        <v>248</v>
      </c>
      <c r="F171" s="151" t="s">
        <v>249</v>
      </c>
      <c r="G171" s="152" t="s">
        <v>148</v>
      </c>
      <c r="H171" s="153">
        <v>1</v>
      </c>
      <c r="I171" s="154"/>
      <c r="J171" s="155">
        <f t="shared" si="20"/>
        <v>0</v>
      </c>
      <c r="K171" s="151" t="s">
        <v>1</v>
      </c>
      <c r="L171" s="28"/>
      <c r="M171" s="156" t="s">
        <v>1</v>
      </c>
      <c r="N171" s="157" t="s">
        <v>36</v>
      </c>
      <c r="O171" s="51"/>
      <c r="P171" s="158">
        <f t="shared" si="21"/>
        <v>0</v>
      </c>
      <c r="Q171" s="158">
        <v>0</v>
      </c>
      <c r="R171" s="158">
        <f t="shared" si="22"/>
        <v>0</v>
      </c>
      <c r="S171" s="158">
        <v>0</v>
      </c>
      <c r="T171" s="159">
        <f t="shared" si="23"/>
        <v>0</v>
      </c>
      <c r="AR171" s="160" t="s">
        <v>119</v>
      </c>
      <c r="AT171" s="160" t="s">
        <v>106</v>
      </c>
      <c r="AU171" s="160" t="s">
        <v>80</v>
      </c>
      <c r="AY171" s="13" t="s">
        <v>105</v>
      </c>
      <c r="BE171" s="161">
        <f t="shared" si="24"/>
        <v>0</v>
      </c>
      <c r="BF171" s="161">
        <f t="shared" si="25"/>
        <v>0</v>
      </c>
      <c r="BG171" s="161">
        <f t="shared" si="26"/>
        <v>0</v>
      </c>
      <c r="BH171" s="161">
        <f t="shared" si="27"/>
        <v>0</v>
      </c>
      <c r="BI171" s="161">
        <f t="shared" si="28"/>
        <v>0</v>
      </c>
      <c r="BJ171" s="13" t="s">
        <v>80</v>
      </c>
      <c r="BK171" s="161">
        <f t="shared" si="29"/>
        <v>0</v>
      </c>
      <c r="BL171" s="13" t="s">
        <v>119</v>
      </c>
      <c r="BM171" s="160" t="s">
        <v>157</v>
      </c>
    </row>
    <row r="172" spans="2:65" s="1" customFormat="1" ht="58.5">
      <c r="B172" s="28"/>
      <c r="D172" s="162" t="s">
        <v>118</v>
      </c>
      <c r="F172" s="163" t="s">
        <v>250</v>
      </c>
      <c r="I172" s="88"/>
      <c r="L172" s="28"/>
      <c r="M172" s="164"/>
      <c r="N172" s="51"/>
      <c r="O172" s="51"/>
      <c r="P172" s="51"/>
      <c r="Q172" s="51"/>
      <c r="R172" s="51"/>
      <c r="S172" s="51"/>
      <c r="T172" s="52"/>
      <c r="AT172" s="13" t="s">
        <v>118</v>
      </c>
      <c r="AU172" s="13" t="s">
        <v>80</v>
      </c>
    </row>
    <row r="173" spans="2:65" s="1" customFormat="1" ht="16.5" customHeight="1">
      <c r="B173" s="148"/>
      <c r="C173" s="149" t="s">
        <v>128</v>
      </c>
      <c r="D173" s="149" t="s">
        <v>106</v>
      </c>
      <c r="E173" s="150" t="s">
        <v>251</v>
      </c>
      <c r="F173" s="151" t="s">
        <v>252</v>
      </c>
      <c r="G173" s="152" t="s">
        <v>148</v>
      </c>
      <c r="H173" s="153">
        <v>1</v>
      </c>
      <c r="I173" s="154"/>
      <c r="J173" s="155">
        <f>ROUND(I173*H173,2)</f>
        <v>0</v>
      </c>
      <c r="K173" s="151" t="s">
        <v>1</v>
      </c>
      <c r="L173" s="28"/>
      <c r="M173" s="156" t="s">
        <v>1</v>
      </c>
      <c r="N173" s="157" t="s">
        <v>36</v>
      </c>
      <c r="O173" s="51"/>
      <c r="P173" s="158">
        <f>O173*H173</f>
        <v>0</v>
      </c>
      <c r="Q173" s="158">
        <v>0</v>
      </c>
      <c r="R173" s="158">
        <f>Q173*H173</f>
        <v>0</v>
      </c>
      <c r="S173" s="158">
        <v>0</v>
      </c>
      <c r="T173" s="159">
        <f>S173*H173</f>
        <v>0</v>
      </c>
      <c r="AR173" s="160" t="s">
        <v>119</v>
      </c>
      <c r="AT173" s="160" t="s">
        <v>106</v>
      </c>
      <c r="AU173" s="160" t="s">
        <v>80</v>
      </c>
      <c r="AY173" s="13" t="s">
        <v>105</v>
      </c>
      <c r="BE173" s="161">
        <f>IF(N173="základná",J173,0)</f>
        <v>0</v>
      </c>
      <c r="BF173" s="161">
        <f>IF(N173="znížená",J173,0)</f>
        <v>0</v>
      </c>
      <c r="BG173" s="161">
        <f>IF(N173="zákl. prenesená",J173,0)</f>
        <v>0</v>
      </c>
      <c r="BH173" s="161">
        <f>IF(N173="zníž. prenesená",J173,0)</f>
        <v>0</v>
      </c>
      <c r="BI173" s="161">
        <f>IF(N173="nulová",J173,0)</f>
        <v>0</v>
      </c>
      <c r="BJ173" s="13" t="s">
        <v>80</v>
      </c>
      <c r="BK173" s="161">
        <f>ROUND(I173*H173,2)</f>
        <v>0</v>
      </c>
      <c r="BL173" s="13" t="s">
        <v>119</v>
      </c>
      <c r="BM173" s="160" t="s">
        <v>158</v>
      </c>
    </row>
    <row r="174" spans="2:65" s="1" customFormat="1" ht="39">
      <c r="B174" s="28"/>
      <c r="D174" s="162" t="s">
        <v>118</v>
      </c>
      <c r="F174" s="163" t="s">
        <v>253</v>
      </c>
      <c r="I174" s="88"/>
      <c r="L174" s="28"/>
      <c r="M174" s="164"/>
      <c r="N174" s="51"/>
      <c r="O174" s="51"/>
      <c r="P174" s="51"/>
      <c r="Q174" s="51"/>
      <c r="R174" s="51"/>
      <c r="S174" s="51"/>
      <c r="T174" s="52"/>
      <c r="AT174" s="13" t="s">
        <v>118</v>
      </c>
      <c r="AU174" s="13" t="s">
        <v>80</v>
      </c>
    </row>
    <row r="175" spans="2:65" s="1" customFormat="1" ht="36" customHeight="1">
      <c r="B175" s="148"/>
      <c r="C175" s="149" t="s">
        <v>129</v>
      </c>
      <c r="D175" s="149" t="s">
        <v>106</v>
      </c>
      <c r="E175" s="150" t="s">
        <v>254</v>
      </c>
      <c r="F175" s="151" t="s">
        <v>255</v>
      </c>
      <c r="G175" s="152" t="s">
        <v>148</v>
      </c>
      <c r="H175" s="153">
        <v>1</v>
      </c>
      <c r="I175" s="154"/>
      <c r="J175" s="155">
        <f>ROUND(I175*H175,2)</f>
        <v>0</v>
      </c>
      <c r="K175" s="151" t="s">
        <v>1</v>
      </c>
      <c r="L175" s="28"/>
      <c r="M175" s="156" t="s">
        <v>1</v>
      </c>
      <c r="N175" s="157" t="s">
        <v>36</v>
      </c>
      <c r="O175" s="51"/>
      <c r="P175" s="158">
        <f>O175*H175</f>
        <v>0</v>
      </c>
      <c r="Q175" s="158">
        <v>0</v>
      </c>
      <c r="R175" s="158">
        <f>Q175*H175</f>
        <v>0</v>
      </c>
      <c r="S175" s="158">
        <v>0</v>
      </c>
      <c r="T175" s="159">
        <f>S175*H175</f>
        <v>0</v>
      </c>
      <c r="AR175" s="160" t="s">
        <v>119</v>
      </c>
      <c r="AT175" s="160" t="s">
        <v>106</v>
      </c>
      <c r="AU175" s="160" t="s">
        <v>80</v>
      </c>
      <c r="AY175" s="13" t="s">
        <v>105</v>
      </c>
      <c r="BE175" s="161">
        <f>IF(N175="základná",J175,0)</f>
        <v>0</v>
      </c>
      <c r="BF175" s="161">
        <f>IF(N175="znížená",J175,0)</f>
        <v>0</v>
      </c>
      <c r="BG175" s="161">
        <f>IF(N175="zákl. prenesená",J175,0)</f>
        <v>0</v>
      </c>
      <c r="BH175" s="161">
        <f>IF(N175="zníž. prenesená",J175,0)</f>
        <v>0</v>
      </c>
      <c r="BI175" s="161">
        <f>IF(N175="nulová",J175,0)</f>
        <v>0</v>
      </c>
      <c r="BJ175" s="13" t="s">
        <v>80</v>
      </c>
      <c r="BK175" s="161">
        <f>ROUND(I175*H175,2)</f>
        <v>0</v>
      </c>
      <c r="BL175" s="13" t="s">
        <v>119</v>
      </c>
      <c r="BM175" s="160" t="s">
        <v>159</v>
      </c>
    </row>
    <row r="176" spans="2:65" s="1" customFormat="1" ht="24" customHeight="1">
      <c r="B176" s="148"/>
      <c r="C176" s="149" t="s">
        <v>130</v>
      </c>
      <c r="D176" s="149" t="s">
        <v>106</v>
      </c>
      <c r="E176" s="150" t="s">
        <v>256</v>
      </c>
      <c r="F176" s="151" t="s">
        <v>257</v>
      </c>
      <c r="G176" s="152" t="s">
        <v>148</v>
      </c>
      <c r="H176" s="153">
        <v>6</v>
      </c>
      <c r="I176" s="154"/>
      <c r="J176" s="155">
        <f>ROUND(I176*H176,2)</f>
        <v>0</v>
      </c>
      <c r="K176" s="151" t="s">
        <v>1</v>
      </c>
      <c r="L176" s="28"/>
      <c r="M176" s="156" t="s">
        <v>1</v>
      </c>
      <c r="N176" s="157" t="s">
        <v>36</v>
      </c>
      <c r="O176" s="51"/>
      <c r="P176" s="158">
        <f>O176*H176</f>
        <v>0</v>
      </c>
      <c r="Q176" s="158">
        <v>0</v>
      </c>
      <c r="R176" s="158">
        <f>Q176*H176</f>
        <v>0</v>
      </c>
      <c r="S176" s="158">
        <v>0</v>
      </c>
      <c r="T176" s="159">
        <f>S176*H176</f>
        <v>0</v>
      </c>
      <c r="AR176" s="160" t="s">
        <v>119</v>
      </c>
      <c r="AT176" s="160" t="s">
        <v>106</v>
      </c>
      <c r="AU176" s="160" t="s">
        <v>80</v>
      </c>
      <c r="AY176" s="13" t="s">
        <v>105</v>
      </c>
      <c r="BE176" s="161">
        <f>IF(N176="základná",J176,0)</f>
        <v>0</v>
      </c>
      <c r="BF176" s="161">
        <f>IF(N176="znížená",J176,0)</f>
        <v>0</v>
      </c>
      <c r="BG176" s="161">
        <f>IF(N176="zákl. prenesená",J176,0)</f>
        <v>0</v>
      </c>
      <c r="BH176" s="161">
        <f>IF(N176="zníž. prenesená",J176,0)</f>
        <v>0</v>
      </c>
      <c r="BI176" s="161">
        <f>IF(N176="nulová",J176,0)</f>
        <v>0</v>
      </c>
      <c r="BJ176" s="13" t="s">
        <v>80</v>
      </c>
      <c r="BK176" s="161">
        <f>ROUND(I176*H176,2)</f>
        <v>0</v>
      </c>
      <c r="BL176" s="13" t="s">
        <v>119</v>
      </c>
      <c r="BM176" s="160" t="s">
        <v>160</v>
      </c>
    </row>
    <row r="177" spans="2:65" s="1" customFormat="1" ht="16.5" customHeight="1">
      <c r="B177" s="148"/>
      <c r="C177" s="149" t="s">
        <v>131</v>
      </c>
      <c r="D177" s="149" t="s">
        <v>106</v>
      </c>
      <c r="E177" s="150" t="s">
        <v>258</v>
      </c>
      <c r="F177" s="151" t="s">
        <v>259</v>
      </c>
      <c r="G177" s="152" t="s">
        <v>148</v>
      </c>
      <c r="H177" s="153">
        <v>4</v>
      </c>
      <c r="I177" s="154"/>
      <c r="J177" s="155">
        <f>ROUND(I177*H177,2)</f>
        <v>0</v>
      </c>
      <c r="K177" s="151" t="s">
        <v>1</v>
      </c>
      <c r="L177" s="28"/>
      <c r="M177" s="156" t="s">
        <v>1</v>
      </c>
      <c r="N177" s="157" t="s">
        <v>36</v>
      </c>
      <c r="O177" s="51"/>
      <c r="P177" s="158">
        <f>O177*H177</f>
        <v>0</v>
      </c>
      <c r="Q177" s="158">
        <v>0</v>
      </c>
      <c r="R177" s="158">
        <f>Q177*H177</f>
        <v>0</v>
      </c>
      <c r="S177" s="158">
        <v>0</v>
      </c>
      <c r="T177" s="159">
        <f>S177*H177</f>
        <v>0</v>
      </c>
      <c r="AR177" s="160" t="s">
        <v>119</v>
      </c>
      <c r="AT177" s="160" t="s">
        <v>106</v>
      </c>
      <c r="AU177" s="160" t="s">
        <v>80</v>
      </c>
      <c r="AY177" s="13" t="s">
        <v>105</v>
      </c>
      <c r="BE177" s="161">
        <f>IF(N177="základná",J177,0)</f>
        <v>0</v>
      </c>
      <c r="BF177" s="161">
        <f>IF(N177="znížená",J177,0)</f>
        <v>0</v>
      </c>
      <c r="BG177" s="161">
        <f>IF(N177="zákl. prenesená",J177,0)</f>
        <v>0</v>
      </c>
      <c r="BH177" s="161">
        <f>IF(N177="zníž. prenesená",J177,0)</f>
        <v>0</v>
      </c>
      <c r="BI177" s="161">
        <f>IF(N177="nulová",J177,0)</f>
        <v>0</v>
      </c>
      <c r="BJ177" s="13" t="s">
        <v>80</v>
      </c>
      <c r="BK177" s="161">
        <f>ROUND(I177*H177,2)</f>
        <v>0</v>
      </c>
      <c r="BL177" s="13" t="s">
        <v>119</v>
      </c>
      <c r="BM177" s="160" t="s">
        <v>161</v>
      </c>
    </row>
    <row r="178" spans="2:65" s="1" customFormat="1" ht="87.75">
      <c r="B178" s="28"/>
      <c r="D178" s="162" t="s">
        <v>118</v>
      </c>
      <c r="F178" s="163" t="s">
        <v>260</v>
      </c>
      <c r="I178" s="88"/>
      <c r="L178" s="28"/>
      <c r="M178" s="164"/>
      <c r="N178" s="51"/>
      <c r="O178" s="51"/>
      <c r="P178" s="51"/>
      <c r="Q178" s="51"/>
      <c r="R178" s="51"/>
      <c r="S178" s="51"/>
      <c r="T178" s="52"/>
      <c r="AT178" s="13" t="s">
        <v>118</v>
      </c>
      <c r="AU178" s="13" t="s">
        <v>80</v>
      </c>
    </row>
    <row r="179" spans="2:65" s="1" customFormat="1" ht="16.5" customHeight="1">
      <c r="B179" s="148"/>
      <c r="C179" s="149" t="s">
        <v>132</v>
      </c>
      <c r="D179" s="149" t="s">
        <v>106</v>
      </c>
      <c r="E179" s="150" t="s">
        <v>261</v>
      </c>
      <c r="F179" s="151" t="s">
        <v>262</v>
      </c>
      <c r="G179" s="152" t="s">
        <v>148</v>
      </c>
      <c r="H179" s="153">
        <v>1</v>
      </c>
      <c r="I179" s="154"/>
      <c r="J179" s="155">
        <f>ROUND(I179*H179,2)</f>
        <v>0</v>
      </c>
      <c r="K179" s="151" t="s">
        <v>1</v>
      </c>
      <c r="L179" s="28"/>
      <c r="M179" s="156" t="s">
        <v>1</v>
      </c>
      <c r="N179" s="157" t="s">
        <v>36</v>
      </c>
      <c r="O179" s="51"/>
      <c r="P179" s="158">
        <f>O179*H179</f>
        <v>0</v>
      </c>
      <c r="Q179" s="158">
        <v>0</v>
      </c>
      <c r="R179" s="158">
        <f>Q179*H179</f>
        <v>0</v>
      </c>
      <c r="S179" s="158">
        <v>0</v>
      </c>
      <c r="T179" s="159">
        <f>S179*H179</f>
        <v>0</v>
      </c>
      <c r="AR179" s="160" t="s">
        <v>119</v>
      </c>
      <c r="AT179" s="160" t="s">
        <v>106</v>
      </c>
      <c r="AU179" s="160" t="s">
        <v>80</v>
      </c>
      <c r="AY179" s="13" t="s">
        <v>105</v>
      </c>
      <c r="BE179" s="161">
        <f>IF(N179="základná",J179,0)</f>
        <v>0</v>
      </c>
      <c r="BF179" s="161">
        <f>IF(N179="znížená",J179,0)</f>
        <v>0</v>
      </c>
      <c r="BG179" s="161">
        <f>IF(N179="zákl. prenesená",J179,0)</f>
        <v>0</v>
      </c>
      <c r="BH179" s="161">
        <f>IF(N179="zníž. prenesená",J179,0)</f>
        <v>0</v>
      </c>
      <c r="BI179" s="161">
        <f>IF(N179="nulová",J179,0)</f>
        <v>0</v>
      </c>
      <c r="BJ179" s="13" t="s">
        <v>80</v>
      </c>
      <c r="BK179" s="161">
        <f>ROUND(I179*H179,2)</f>
        <v>0</v>
      </c>
      <c r="BL179" s="13" t="s">
        <v>119</v>
      </c>
      <c r="BM179" s="160" t="s">
        <v>162</v>
      </c>
    </row>
    <row r="180" spans="2:65" s="1" customFormat="1" ht="58.5">
      <c r="B180" s="28"/>
      <c r="D180" s="162" t="s">
        <v>118</v>
      </c>
      <c r="F180" s="163" t="s">
        <v>263</v>
      </c>
      <c r="I180" s="88"/>
      <c r="L180" s="28"/>
      <c r="M180" s="164"/>
      <c r="N180" s="51"/>
      <c r="O180" s="51"/>
      <c r="P180" s="51"/>
      <c r="Q180" s="51"/>
      <c r="R180" s="51"/>
      <c r="S180" s="51"/>
      <c r="T180" s="52"/>
      <c r="AT180" s="13" t="s">
        <v>118</v>
      </c>
      <c r="AU180" s="13" t="s">
        <v>80</v>
      </c>
    </row>
    <row r="181" spans="2:65" s="1" customFormat="1" ht="24" customHeight="1">
      <c r="B181" s="148"/>
      <c r="C181" s="149" t="s">
        <v>133</v>
      </c>
      <c r="D181" s="149" t="s">
        <v>106</v>
      </c>
      <c r="E181" s="150" t="s">
        <v>264</v>
      </c>
      <c r="F181" s="151" t="s">
        <v>265</v>
      </c>
      <c r="G181" s="152" t="s">
        <v>148</v>
      </c>
      <c r="H181" s="153">
        <v>1</v>
      </c>
      <c r="I181" s="154"/>
      <c r="J181" s="155">
        <f>ROUND(I181*H181,2)</f>
        <v>0</v>
      </c>
      <c r="K181" s="151" t="s">
        <v>1</v>
      </c>
      <c r="L181" s="28"/>
      <c r="M181" s="156" t="s">
        <v>1</v>
      </c>
      <c r="N181" s="157" t="s">
        <v>36</v>
      </c>
      <c r="O181" s="51"/>
      <c r="P181" s="158">
        <f>O181*H181</f>
        <v>0</v>
      </c>
      <c r="Q181" s="158">
        <v>0</v>
      </c>
      <c r="R181" s="158">
        <f>Q181*H181</f>
        <v>0</v>
      </c>
      <c r="S181" s="158">
        <v>0</v>
      </c>
      <c r="T181" s="159">
        <f>S181*H181</f>
        <v>0</v>
      </c>
      <c r="AR181" s="160" t="s">
        <v>119</v>
      </c>
      <c r="AT181" s="160" t="s">
        <v>106</v>
      </c>
      <c r="AU181" s="160" t="s">
        <v>80</v>
      </c>
      <c r="AY181" s="13" t="s">
        <v>105</v>
      </c>
      <c r="BE181" s="161">
        <f>IF(N181="základná",J181,0)</f>
        <v>0</v>
      </c>
      <c r="BF181" s="161">
        <f>IF(N181="znížená",J181,0)</f>
        <v>0</v>
      </c>
      <c r="BG181" s="161">
        <f>IF(N181="zákl. prenesená",J181,0)</f>
        <v>0</v>
      </c>
      <c r="BH181" s="161">
        <f>IF(N181="zníž. prenesená",J181,0)</f>
        <v>0</v>
      </c>
      <c r="BI181" s="161">
        <f>IF(N181="nulová",J181,0)</f>
        <v>0</v>
      </c>
      <c r="BJ181" s="13" t="s">
        <v>80</v>
      </c>
      <c r="BK181" s="161">
        <f>ROUND(I181*H181,2)</f>
        <v>0</v>
      </c>
      <c r="BL181" s="13" t="s">
        <v>119</v>
      </c>
      <c r="BM181" s="160" t="s">
        <v>163</v>
      </c>
    </row>
    <row r="182" spans="2:65" s="1" customFormat="1" ht="16.5" customHeight="1">
      <c r="B182" s="148"/>
      <c r="C182" s="149" t="s">
        <v>134</v>
      </c>
      <c r="D182" s="149" t="s">
        <v>106</v>
      </c>
      <c r="E182" s="150" t="s">
        <v>266</v>
      </c>
      <c r="F182" s="151" t="s">
        <v>267</v>
      </c>
      <c r="G182" s="152" t="s">
        <v>148</v>
      </c>
      <c r="H182" s="153">
        <v>1</v>
      </c>
      <c r="I182" s="154"/>
      <c r="J182" s="155">
        <f>ROUND(I182*H182,2)</f>
        <v>0</v>
      </c>
      <c r="K182" s="151" t="s">
        <v>1</v>
      </c>
      <c r="L182" s="28"/>
      <c r="M182" s="165" t="s">
        <v>1</v>
      </c>
      <c r="N182" s="166" t="s">
        <v>36</v>
      </c>
      <c r="O182" s="167"/>
      <c r="P182" s="168">
        <f>O182*H182</f>
        <v>0</v>
      </c>
      <c r="Q182" s="168">
        <v>0</v>
      </c>
      <c r="R182" s="168">
        <f>Q182*H182</f>
        <v>0</v>
      </c>
      <c r="S182" s="168">
        <v>0</v>
      </c>
      <c r="T182" s="169">
        <f>S182*H182</f>
        <v>0</v>
      </c>
      <c r="AR182" s="160" t="s">
        <v>119</v>
      </c>
      <c r="AT182" s="160" t="s">
        <v>106</v>
      </c>
      <c r="AU182" s="160" t="s">
        <v>80</v>
      </c>
      <c r="AY182" s="13" t="s">
        <v>105</v>
      </c>
      <c r="BE182" s="161">
        <f>IF(N182="základná",J182,0)</f>
        <v>0</v>
      </c>
      <c r="BF182" s="161">
        <f>IF(N182="znížená",J182,0)</f>
        <v>0</v>
      </c>
      <c r="BG182" s="161">
        <f>IF(N182="zákl. prenesená",J182,0)</f>
        <v>0</v>
      </c>
      <c r="BH182" s="161">
        <f>IF(N182="zníž. prenesená",J182,0)</f>
        <v>0</v>
      </c>
      <c r="BI182" s="161">
        <f>IF(N182="nulová",J182,0)</f>
        <v>0</v>
      </c>
      <c r="BJ182" s="13" t="s">
        <v>80</v>
      </c>
      <c r="BK182" s="161">
        <f>ROUND(I182*H182,2)</f>
        <v>0</v>
      </c>
      <c r="BL182" s="13" t="s">
        <v>119</v>
      </c>
      <c r="BM182" s="160" t="s">
        <v>164</v>
      </c>
    </row>
    <row r="183" spans="2:65" s="1" customFormat="1" ht="6.95" customHeight="1">
      <c r="B183" s="40"/>
      <c r="C183" s="41"/>
      <c r="D183" s="41"/>
      <c r="E183" s="41"/>
      <c r="F183" s="41"/>
      <c r="G183" s="41"/>
      <c r="H183" s="41"/>
      <c r="I183" s="109"/>
      <c r="J183" s="41"/>
      <c r="K183" s="41"/>
      <c r="L183" s="28"/>
    </row>
  </sheetData>
  <autoFilter ref="C121:K182"/>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4</vt:i4>
      </vt:variant>
    </vt:vector>
  </HeadingPairs>
  <TitlesOfParts>
    <vt:vector size="6" baseType="lpstr">
      <vt:lpstr>Rekapitulácia stavby</vt:lpstr>
      <vt:lpstr>1-6 - Kuchyňa</vt:lpstr>
      <vt:lpstr>'1-6 - Kuchyňa'!Názvy_tlače</vt:lpstr>
      <vt:lpstr>'Rekapitulácia stavby'!Názvy_tlače</vt:lpstr>
      <vt:lpstr>'1-6 - Kuchyňa'!Oblasť_tlače</vt:lpstr>
      <vt:lpstr>'Rekapitulácia stavby'!Oblasť_tlače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rusnáková</dc:creator>
  <cp:lastModifiedBy>User</cp:lastModifiedBy>
  <dcterms:created xsi:type="dcterms:W3CDTF">2020-05-23T13:13:47Z</dcterms:created>
  <dcterms:modified xsi:type="dcterms:W3CDTF">2020-11-29T12:16:57Z</dcterms:modified>
</cp:coreProperties>
</file>