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__General_docs_Majica\VO\SUTAZE VO eBIZ\2023\Procurio_01_2023 SG ZsNH - skolka vybavenie kuchyne\03_Vyzva na PP a prilohy\"/>
    </mc:Choice>
  </mc:AlternateContent>
  <xr:revisionPtr revIDLastSave="0" documentId="13_ncr:1_{7A20B6D5-25EC-48E4-A30A-EB3547F870D0}" xr6:coauthVersionLast="47" xr6:coauthVersionMax="47" xr10:uidLastSave="{00000000-0000-0000-0000-000000000000}"/>
  <bookViews>
    <workbookView xWindow="22932" yWindow="0" windowWidth="23256" windowHeight="12576" tabRatio="914" activeTab="1" xr2:uid="{00000000-000D-0000-FFFF-FFFF00000000}"/>
  </bookViews>
  <sheets>
    <sheet name="Rekapitulácia stavby" sheetId="1" r:id="rId1"/>
    <sheet name="1-1 - Vybavenie kuchyne" sheetId="12" r:id="rId2"/>
  </sheets>
  <definedNames>
    <definedName name="_xlnm._FilterDatabase" localSheetId="1" hidden="1">'1-1 - Vybavenie kuchyne'!$C$121:$K$195</definedName>
    <definedName name="_xlnm.Print_Titles" localSheetId="1">'1-1 - Vybavenie kuchyne'!$121:$121</definedName>
    <definedName name="_xlnm.Print_Titles" localSheetId="0">'Rekapitulácia stavby'!$92:$92</definedName>
    <definedName name="_xlnm.Print_Area" localSheetId="1">'1-1 - Vybavenie kuchyne'!$C$4:$J$76,'1-1 - Vybavenie kuchyne'!$C$82:$J$101,'1-1 - Vybavenie kuchyne'!$C$107:$K$195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E7" i="12" l="1"/>
  <c r="J39" i="12"/>
  <c r="J38" i="12"/>
  <c r="AY96" i="1"/>
  <c r="J37" i="12"/>
  <c r="AX96" i="1" s="1"/>
  <c r="BI195" i="12"/>
  <c r="BH195" i="12"/>
  <c r="BG195" i="12"/>
  <c r="BE195" i="12"/>
  <c r="T195" i="12"/>
  <c r="R195" i="12"/>
  <c r="P195" i="12"/>
  <c r="BK195" i="12"/>
  <c r="J195" i="12"/>
  <c r="BF195" i="12" s="1"/>
  <c r="BI193" i="12"/>
  <c r="BH193" i="12"/>
  <c r="BG193" i="12"/>
  <c r="BE193" i="12"/>
  <c r="T193" i="12"/>
  <c r="R193" i="12"/>
  <c r="P193" i="12"/>
  <c r="BK193" i="12"/>
  <c r="J193" i="12"/>
  <c r="BF193" i="12" s="1"/>
  <c r="BI191" i="12"/>
  <c r="BH191" i="12"/>
  <c r="BG191" i="12"/>
  <c r="BE191" i="12"/>
  <c r="T191" i="12"/>
  <c r="R191" i="12"/>
  <c r="P191" i="12"/>
  <c r="BK191" i="12"/>
  <c r="J191" i="12"/>
  <c r="BF191" i="12" s="1"/>
  <c r="BI189" i="12"/>
  <c r="BH189" i="12"/>
  <c r="BG189" i="12"/>
  <c r="BE189" i="12"/>
  <c r="T189" i="12"/>
  <c r="R189" i="12"/>
  <c r="P189" i="12"/>
  <c r="BK189" i="12"/>
  <c r="J189" i="12"/>
  <c r="BF189" i="12" s="1"/>
  <c r="BI187" i="12"/>
  <c r="BH187" i="12"/>
  <c r="BG187" i="12"/>
  <c r="BE187" i="12"/>
  <c r="T187" i="12"/>
  <c r="R187" i="12"/>
  <c r="P187" i="12"/>
  <c r="BK187" i="12"/>
  <c r="J187" i="12"/>
  <c r="BF187" i="12"/>
  <c r="BI185" i="12"/>
  <c r="BH185" i="12"/>
  <c r="BG185" i="12"/>
  <c r="BE185" i="12"/>
  <c r="T185" i="12"/>
  <c r="R185" i="12"/>
  <c r="P185" i="12"/>
  <c r="BK185" i="12"/>
  <c r="J185" i="12"/>
  <c r="BF185" i="12" s="1"/>
  <c r="BI183" i="12"/>
  <c r="BH183" i="12"/>
  <c r="BG183" i="12"/>
  <c r="BE183" i="12"/>
  <c r="T183" i="12"/>
  <c r="R183" i="12"/>
  <c r="P183" i="12"/>
  <c r="BK183" i="12"/>
  <c r="J183" i="12"/>
  <c r="BF183" i="12" s="1"/>
  <c r="BI181" i="12"/>
  <c r="BH181" i="12"/>
  <c r="BG181" i="12"/>
  <c r="BE181" i="12"/>
  <c r="T181" i="12"/>
  <c r="R181" i="12"/>
  <c r="P181" i="12"/>
  <c r="BK181" i="12"/>
  <c r="J181" i="12"/>
  <c r="BF181" i="12" s="1"/>
  <c r="BI179" i="12"/>
  <c r="BH179" i="12"/>
  <c r="BG179" i="12"/>
  <c r="BE179" i="12"/>
  <c r="T179" i="12"/>
  <c r="R179" i="12"/>
  <c r="P179" i="12"/>
  <c r="BK179" i="12"/>
  <c r="J179" i="12"/>
  <c r="BF179" i="12"/>
  <c r="BI177" i="12"/>
  <c r="BH177" i="12"/>
  <c r="BG177" i="12"/>
  <c r="BE177" i="12"/>
  <c r="T177" i="12"/>
  <c r="R177" i="12"/>
  <c r="P177" i="12"/>
  <c r="BK177" i="12"/>
  <c r="J177" i="12"/>
  <c r="BF177" i="12" s="1"/>
  <c r="BI175" i="12"/>
  <c r="BH175" i="12"/>
  <c r="BG175" i="12"/>
  <c r="BE175" i="12"/>
  <c r="T175" i="12"/>
  <c r="R175" i="12"/>
  <c r="P175" i="12"/>
  <c r="BK175" i="12"/>
  <c r="J175" i="12"/>
  <c r="BF175" i="12" s="1"/>
  <c r="BI173" i="12"/>
  <c r="BH173" i="12"/>
  <c r="BG173" i="12"/>
  <c r="BE173" i="12"/>
  <c r="T173" i="12"/>
  <c r="R173" i="12"/>
  <c r="P173" i="12"/>
  <c r="BK173" i="12"/>
  <c r="J173" i="12"/>
  <c r="BF173" i="12" s="1"/>
  <c r="BI171" i="12"/>
  <c r="BH171" i="12"/>
  <c r="BG171" i="12"/>
  <c r="BE171" i="12"/>
  <c r="T171" i="12"/>
  <c r="R171" i="12"/>
  <c r="P171" i="12"/>
  <c r="BK171" i="12"/>
  <c r="J171" i="12"/>
  <c r="BF171" i="12"/>
  <c r="BI169" i="12"/>
  <c r="BH169" i="12"/>
  <c r="BG169" i="12"/>
  <c r="BE169" i="12"/>
  <c r="T169" i="12"/>
  <c r="R169" i="12"/>
  <c r="P169" i="12"/>
  <c r="BK169" i="12"/>
  <c r="J169" i="12"/>
  <c r="BF169" i="12" s="1"/>
  <c r="BI167" i="12"/>
  <c r="BH167" i="12"/>
  <c r="BG167" i="12"/>
  <c r="BE167" i="12"/>
  <c r="T167" i="12"/>
  <c r="R167" i="12"/>
  <c r="P167" i="12"/>
  <c r="BK167" i="12"/>
  <c r="J167" i="12"/>
  <c r="BF167" i="12" s="1"/>
  <c r="BI165" i="12"/>
  <c r="BH165" i="12"/>
  <c r="BG165" i="12"/>
  <c r="BE165" i="12"/>
  <c r="T165" i="12"/>
  <c r="R165" i="12"/>
  <c r="P165" i="12"/>
  <c r="BK165" i="12"/>
  <c r="J165" i="12"/>
  <c r="BF165" i="12" s="1"/>
  <c r="BI163" i="12"/>
  <c r="BH163" i="12"/>
  <c r="BG163" i="12"/>
  <c r="BE163" i="12"/>
  <c r="T163" i="12"/>
  <c r="R163" i="12"/>
  <c r="P163" i="12"/>
  <c r="BK163" i="12"/>
  <c r="J163" i="12"/>
  <c r="BF163" i="12" s="1"/>
  <c r="BI161" i="12"/>
  <c r="BH161" i="12"/>
  <c r="BG161" i="12"/>
  <c r="BE161" i="12"/>
  <c r="T161" i="12"/>
  <c r="R161" i="12"/>
  <c r="P161" i="12"/>
  <c r="BK161" i="12"/>
  <c r="J161" i="12"/>
  <c r="BF161" i="12" s="1"/>
  <c r="BI159" i="12"/>
  <c r="BH159" i="12"/>
  <c r="BG159" i="12"/>
  <c r="BE159" i="12"/>
  <c r="T159" i="12"/>
  <c r="R159" i="12"/>
  <c r="P159" i="12"/>
  <c r="BK159" i="12"/>
  <c r="J159" i="12"/>
  <c r="BF159" i="12" s="1"/>
  <c r="BI157" i="12"/>
  <c r="BH157" i="12"/>
  <c r="BG157" i="12"/>
  <c r="BE157" i="12"/>
  <c r="T157" i="12"/>
  <c r="R157" i="12"/>
  <c r="P157" i="12"/>
  <c r="BK157" i="12"/>
  <c r="J157" i="12"/>
  <c r="BF157" i="12" s="1"/>
  <c r="BI155" i="12"/>
  <c r="BH155" i="12"/>
  <c r="BG155" i="12"/>
  <c r="BE155" i="12"/>
  <c r="T155" i="12"/>
  <c r="R155" i="12"/>
  <c r="P155" i="12"/>
  <c r="BK155" i="12"/>
  <c r="J155" i="12"/>
  <c r="BF155" i="12"/>
  <c r="BI153" i="12"/>
  <c r="BH153" i="12"/>
  <c r="BG153" i="12"/>
  <c r="BE153" i="12"/>
  <c r="T153" i="12"/>
  <c r="R153" i="12"/>
  <c r="P153" i="12"/>
  <c r="BK153" i="12"/>
  <c r="J153" i="12"/>
  <c r="BF153" i="12" s="1"/>
  <c r="BI151" i="12"/>
  <c r="BH151" i="12"/>
  <c r="BG151" i="12"/>
  <c r="BE151" i="12"/>
  <c r="T151" i="12"/>
  <c r="R151" i="12"/>
  <c r="P151" i="12"/>
  <c r="BK151" i="12"/>
  <c r="J151" i="12"/>
  <c r="BF151" i="12" s="1"/>
  <c r="BI149" i="12"/>
  <c r="BH149" i="12"/>
  <c r="BG149" i="12"/>
  <c r="BE149" i="12"/>
  <c r="T149" i="12"/>
  <c r="R149" i="12"/>
  <c r="P149" i="12"/>
  <c r="BK149" i="12"/>
  <c r="J149" i="12"/>
  <c r="BF149" i="12" s="1"/>
  <c r="BI147" i="12"/>
  <c r="BH147" i="12"/>
  <c r="BG147" i="12"/>
  <c r="BE147" i="12"/>
  <c r="T147" i="12"/>
  <c r="R147" i="12"/>
  <c r="P147" i="12"/>
  <c r="BK147" i="12"/>
  <c r="J147" i="12"/>
  <c r="BF147" i="12" s="1"/>
  <c r="BI145" i="12"/>
  <c r="BH145" i="12"/>
  <c r="BG145" i="12"/>
  <c r="BE145" i="12"/>
  <c r="T145" i="12"/>
  <c r="R145" i="12"/>
  <c r="P145" i="12"/>
  <c r="BK145" i="12"/>
  <c r="J145" i="12"/>
  <c r="BF145" i="12" s="1"/>
  <c r="BI143" i="12"/>
  <c r="BH143" i="12"/>
  <c r="BG143" i="12"/>
  <c r="BE143" i="12"/>
  <c r="T143" i="12"/>
  <c r="R143" i="12"/>
  <c r="P143" i="12"/>
  <c r="BK143" i="12"/>
  <c r="J143" i="12"/>
  <c r="BF143" i="12" s="1"/>
  <c r="BI141" i="12"/>
  <c r="BH141" i="12"/>
  <c r="BG141" i="12"/>
  <c r="BE141" i="12"/>
  <c r="T141" i="12"/>
  <c r="R141" i="12"/>
  <c r="P141" i="12"/>
  <c r="BK141" i="12"/>
  <c r="J141" i="12"/>
  <c r="BF141" i="12" s="1"/>
  <c r="BI139" i="12"/>
  <c r="BH139" i="12"/>
  <c r="BG139" i="12"/>
  <c r="BE139" i="12"/>
  <c r="T139" i="12"/>
  <c r="R139" i="12"/>
  <c r="P139" i="12"/>
  <c r="BK139" i="12"/>
  <c r="J139" i="12"/>
  <c r="BF139" i="12"/>
  <c r="BI137" i="12"/>
  <c r="BH137" i="12"/>
  <c r="BG137" i="12"/>
  <c r="BE137" i="12"/>
  <c r="T137" i="12"/>
  <c r="R137" i="12"/>
  <c r="P137" i="12"/>
  <c r="BK137" i="12"/>
  <c r="J137" i="12"/>
  <c r="BF137" i="12" s="1"/>
  <c r="BI135" i="12"/>
  <c r="BH135" i="12"/>
  <c r="BG135" i="12"/>
  <c r="BE135" i="12"/>
  <c r="T135" i="12"/>
  <c r="R135" i="12"/>
  <c r="P135" i="12"/>
  <c r="BK135" i="12"/>
  <c r="J135" i="12"/>
  <c r="BF135" i="12" s="1"/>
  <c r="BI133" i="12"/>
  <c r="BH133" i="12"/>
  <c r="BG133" i="12"/>
  <c r="BE133" i="12"/>
  <c r="T133" i="12"/>
  <c r="R133" i="12"/>
  <c r="P133" i="12"/>
  <c r="BK133" i="12"/>
  <c r="J133" i="12"/>
  <c r="BF133" i="12" s="1"/>
  <c r="BI131" i="12"/>
  <c r="BH131" i="12"/>
  <c r="BG131" i="12"/>
  <c r="BE131" i="12"/>
  <c r="T131" i="12"/>
  <c r="R131" i="12"/>
  <c r="P131" i="12"/>
  <c r="BK131" i="12"/>
  <c r="J131" i="12"/>
  <c r="BF131" i="12" s="1"/>
  <c r="BI129" i="12"/>
  <c r="BH129" i="12"/>
  <c r="BG129" i="12"/>
  <c r="BE129" i="12"/>
  <c r="T129" i="12"/>
  <c r="T124" i="12" s="1"/>
  <c r="T123" i="12" s="1"/>
  <c r="T122" i="12" s="1"/>
  <c r="R129" i="12"/>
  <c r="P129" i="12"/>
  <c r="BK129" i="12"/>
  <c r="J129" i="12"/>
  <c r="BF129" i="12" s="1"/>
  <c r="BI127" i="12"/>
  <c r="BH127" i="12"/>
  <c r="BG127" i="12"/>
  <c r="BE127" i="12"/>
  <c r="T127" i="12"/>
  <c r="R127" i="12"/>
  <c r="P127" i="12"/>
  <c r="BK127" i="12"/>
  <c r="J127" i="12"/>
  <c r="BF127" i="12" s="1"/>
  <c r="BI125" i="12"/>
  <c r="BH125" i="12"/>
  <c r="BG125" i="12"/>
  <c r="BE125" i="12"/>
  <c r="T125" i="12"/>
  <c r="R125" i="12"/>
  <c r="P125" i="12"/>
  <c r="P124" i="12" s="1"/>
  <c r="P123" i="12" s="1"/>
  <c r="P122" i="12" s="1"/>
  <c r="AU96" i="1" s="1"/>
  <c r="BK125" i="12"/>
  <c r="J125" i="12"/>
  <c r="BF125" i="12" s="1"/>
  <c r="F116" i="12"/>
  <c r="E114" i="12"/>
  <c r="F91" i="12"/>
  <c r="E89" i="12"/>
  <c r="J26" i="12"/>
  <c r="E26" i="12"/>
  <c r="J94" i="12" s="1"/>
  <c r="J25" i="12"/>
  <c r="J23" i="12"/>
  <c r="E23" i="12"/>
  <c r="J118" i="12" s="1"/>
  <c r="J22" i="12"/>
  <c r="J20" i="12"/>
  <c r="E20" i="12"/>
  <c r="F119" i="12" s="1"/>
  <c r="J19" i="12"/>
  <c r="J17" i="12"/>
  <c r="E17" i="12"/>
  <c r="J16" i="12"/>
  <c r="J116" i="12"/>
  <c r="J91" i="12"/>
  <c r="E110" i="12"/>
  <c r="AS95" i="1"/>
  <c r="L90" i="1"/>
  <c r="AM90" i="1"/>
  <c r="AM89" i="1"/>
  <c r="L89" i="1"/>
  <c r="AM87" i="1"/>
  <c r="L87" i="1"/>
  <c r="L85" i="1"/>
  <c r="F37" i="12" l="1"/>
  <c r="BB96" i="1" s="1"/>
  <c r="BB95" i="1" s="1"/>
  <c r="F39" i="12"/>
  <c r="BD96" i="1" s="1"/>
  <c r="J35" i="12"/>
  <c r="AV96" i="1" s="1"/>
  <c r="R124" i="12"/>
  <c r="R123" i="12" s="1"/>
  <c r="R122" i="12" s="1"/>
  <c r="E85" i="12"/>
  <c r="F94" i="12"/>
  <c r="J119" i="12"/>
  <c r="J93" i="12"/>
  <c r="AS94" i="1"/>
  <c r="F118" i="12"/>
  <c r="F93" i="12"/>
  <c r="F35" i="12"/>
  <c r="AZ96" i="1" s="1"/>
  <c r="BK124" i="12"/>
  <c r="F36" i="12"/>
  <c r="BA96" i="1" s="1"/>
  <c r="J36" i="12"/>
  <c r="AW96" i="1" s="1"/>
  <c r="AT96" i="1" s="1"/>
  <c r="F38" i="12"/>
  <c r="BC96" i="1" s="1"/>
  <c r="BC95" i="1" l="1"/>
  <c r="AY95" i="1" s="1"/>
  <c r="BD95" i="1"/>
  <c r="BD94" i="1" s="1"/>
  <c r="W33" i="1" s="1"/>
  <c r="J124" i="12"/>
  <c r="J100" i="12" s="1"/>
  <c r="BK123" i="12"/>
  <c r="AX95" i="1"/>
  <c r="BB94" i="1"/>
  <c r="AZ95" i="1"/>
  <c r="BA95" i="1"/>
  <c r="BC94" i="1" l="1"/>
  <c r="W32" i="1" s="1"/>
  <c r="AU95" i="1"/>
  <c r="AU94" i="1" s="1"/>
  <c r="BK122" i="12"/>
  <c r="J122" i="12" s="1"/>
  <c r="J123" i="12"/>
  <c r="J99" i="12" s="1"/>
  <c r="AZ94" i="1"/>
  <c r="AV95" i="1"/>
  <c r="W31" i="1"/>
  <c r="AX94" i="1"/>
  <c r="AW95" i="1"/>
  <c r="BA94" i="1"/>
  <c r="AY94" i="1" l="1"/>
  <c r="J32" i="12"/>
  <c r="J98" i="12"/>
  <c r="AV94" i="1"/>
  <c r="AT95" i="1"/>
  <c r="AW94" i="1"/>
  <c r="AG96" i="1" l="1"/>
  <c r="AN96" i="1" s="1"/>
  <c r="J41" i="12"/>
  <c r="AT94" i="1"/>
  <c r="AG95" i="1" l="1"/>
  <c r="AG94" i="1" s="1"/>
  <c r="AN95" i="1" l="1"/>
  <c r="AN94" i="1" s="1"/>
  <c r="AK26" i="1" l="1"/>
  <c r="W29" i="1" s="1"/>
  <c r="AK29" i="1" s="1"/>
  <c r="AK35" i="1" s="1"/>
</calcChain>
</file>

<file path=xl/sharedStrings.xml><?xml version="1.0" encoding="utf-8"?>
<sst xmlns="http://schemas.openxmlformats.org/spreadsheetml/2006/main" count="947" uniqueCount="244">
  <si>
    <t>Export Komplet</t>
  </si>
  <si>
    <t/>
  </si>
  <si>
    <t>2.0</t>
  </si>
  <si>
    <t>False</t>
  </si>
  <si>
    <t>{117ecbb7-ccc8-4307-90d3-ecfb2d0bedc1}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</si>
  <si>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</si>
  <si>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</si>
  <si>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</si>
  <si>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</si>
  <si>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</si>
  <si>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</si>
  <si>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</si>
  <si>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</si>
  <si>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</si>
  <si>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</si>
  <si>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</si>
  <si>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</si>
  <si>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</si>
  <si>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</si>
  <si>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</si>
  <si>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</si>
  <si>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</si>
  <si>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</si>
  <si>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</si>
  <si>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</si>
  <si>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</si>
  <si>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</si>
  <si>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</si>
  <si>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</si>
  <si>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</si>
  <si>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</si>
  <si>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</si>
  <si>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</si>
  <si>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</si>
  <si>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</si>
  <si>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</si>
  <si>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</si>
  <si>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</si>
  <si>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</si>
  <si>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</si>
  <si>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</si>
  <si>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</si>
  <si>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</si>
  <si>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</si>
  <si>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</si>
  <si>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</si>
  <si>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</si>
  <si>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</si>
  <si>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</si>
  <si>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</si>
  <si>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</si>
  <si>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</si>
  <si>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</si>
  <si>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</si>
  <si>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</si>
  <si>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</si>
  <si>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</si>
  <si>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</si>
  <si>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</si>
  <si>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</si>
  <si>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</si>
  <si>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</si>
  <si>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</si>
  <si>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</si>
  <si>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</si>
  <si>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</si>
  <si>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</si>
  <si>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</si>
  <si>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</si>
  <si>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</si>
  <si>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</si>
  <si>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Stavebná časť</t>
  </si>
  <si>
    <t>STA</t>
  </si>
  <si>
    <t>{f58f2024-af83-48e2-9729-84244c7132e7}</t>
  </si>
  <si>
    <t>/</t>
  </si>
  <si>
    <t>Časť</t>
  </si>
  <si>
    <t>2</t>
  </si>
  <si>
    <t>1-11</t>
  </si>
  <si>
    <t>Vybavenie kuchyne</t>
  </si>
  <si>
    <t>{b9c54eaf-9872-4eb8-a006-8c9865b96008}</t>
  </si>
  <si>
    <t>KRYCÍ LIST ROZPOČTU</t>
  </si>
  <si>
    <t>Objekt:</t>
  </si>
  <si>
    <t>1 - Stavebná časť</t>
  </si>
  <si>
    <t>Časť: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</si>
  <si>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</si>
  <si>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</si>
  <si>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</si>
  <si>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</si>
  <si>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</si>
  <si>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</si>
  <si>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</si>
  <si>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</si>
  <si>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</si>
  <si>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</si>
  <si>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</si>
  <si>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</si>
  <si>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</si>
  <si>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</si>
  <si>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</si>
  <si>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</si>
  <si>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</si>
  <si>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</si>
  <si>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</si>
  <si>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K</t>
  </si>
  <si>
    <t>4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</si>
  <si>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</si>
  <si>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</si>
  <si>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</si>
  <si>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</si>
  <si>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</si>
  <si>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</si>
  <si>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</si>
  <si>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</si>
  <si>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</si>
  <si>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</si>
  <si>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</si>
  <si>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</si>
  <si>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</si>
  <si>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</si>
  <si>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</si>
  <si>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</si>
  <si>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</si>
  <si>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</si>
  <si>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</si>
  <si>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</si>
  <si>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</si>
  <si>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</si>
  <si>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</si>
  <si>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</si>
  <si>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</si>
  <si>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</si>
  <si>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</si>
  <si>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</si>
  <si>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</si>
  <si>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</si>
  <si>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</si>
  <si>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</si>
  <si>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P</t>
  </si>
  <si>
    <t>ks</t>
  </si>
  <si>
    <t>PSV</t>
  </si>
  <si>
    <t>Práce a dodávky PSV</t>
  </si>
  <si>
    <t xml:space="preserve">    791 - Zariadenia veľkokuchynské</t>
  </si>
  <si>
    <t>791</t>
  </si>
  <si>
    <t>Zariadenia veľkokuchynské</t>
  </si>
  <si>
    <t>79111-1</t>
  </si>
  <si>
    <t>Plynový tál D77GTA</t>
  </si>
  <si>
    <t>Poznámka k položke:_x000D_
na otvorenej podstave, horák 9kW, teplota centrálneho kruhu 500°C, pri okrajoch cca 200°C, piezoelektrické zapalovanie, rozmery: 700x700x850, výkon: 9kW</t>
  </si>
  <si>
    <t>79111-2</t>
  </si>
  <si>
    <t>Kotol elektrický 50Lt D77E50I indirect</t>
  </si>
  <si>
    <t>Poznámka k položke:_x000D_
nepriamy ohrev, duplikovaný plášť,, objem: 50 litrov, napúšťacia batéria, výpustný ventil, príkon:9 kW / 400 V, rozmery: 700x700x850 mm (š x h x v)</t>
  </si>
  <si>
    <t>79111-3</t>
  </si>
  <si>
    <t>Pracovná plocha D77NA4</t>
  </si>
  <si>
    <t>Poznámka k položke:_x000D_
na otvorenej podstave,, rozmery: 400x700x850</t>
  </si>
  <si>
    <t>79111-4</t>
  </si>
  <si>
    <t>Pracovná plocha + vodovodná batéria D77NA4</t>
  </si>
  <si>
    <t>Poznámka k položke:_x000D_
na otvorenej podstave,, rozmery: 400x700x850, v cene aj vodovodná batéria</t>
  </si>
  <si>
    <t>79111-5</t>
  </si>
  <si>
    <t>Elektrická smažiaca panvica 60Lt D77EBR</t>
  </si>
  <si>
    <t>Poznámka k položke:_x000D_
prevedenie: oceľová vaňa, nerezový plášť, objem vane: 60 litrov, pracovná teplota: 75 - 300 °C, regulácia termostatom, manuálne sklápanie, napúšťací kohút, príkon: 9 kW / 400 V, rozmery: 800x700x850 mm (š x h x v)</t>
  </si>
  <si>
    <t>79111-6</t>
  </si>
  <si>
    <t>Plynové varidlo D77G4AXL</t>
  </si>
  <si>
    <t>Poznámka k položke:_x000D_
Na otvorenej podstave, 2 horáky, 4x7kW Flat Burners., Vodotesná prelisovaná pracovná plocha pod horákmi so, zaoblenými rohmi pre lepšie čistenie a údržbu, vyrobená z, jedného kusu lisovanej nerezovej ocele ASIS 304 18/10, Pevné uchytenie plochy pod horákmi zabraňuje bezpečnosť pri, neodbornej manipulácii pri čistení a tým predchádza poškodeniu, variaceho aparátu varidla., Odnímateľné horáky z poniklovanej zliatiny, mosadzné koruny, horákov s výkonom: 7kW, systém Flat a stabilzátor plameňa, zaručujú bezpečné a komfortné varenie., Precízne utesnenie horákov zabraňuje vykypeniu potravín a tým, zatekanie do ovládacích prvkov, elektrických a plynových, rozvodov zariadenia. Zároveň vzdialenosť horákov od roštov je, prispôsobená tak, aby sa dosiahol optimálny ohrev hrncov, panvíc, a aby došlo k maximálnemu využitiu energie na ohrev, teda, minimálne plytvanie energiami., Deliace lišty pre jednotlivé mono-bloky je možné doobjednať. Ich, účel je zabrániť usadzovaniu sa nečistôt medzi jednotlivými, mono-blokmi., Rošty sú prispôsobené pre akékoľvek rozmery hrncov, panvíc v, priemer od 11 cm až 40 cm. Ďalej, rošty sú prispôsobené k, maximálnemu využitiu celej plochy varidla., Komfort Vám prináša i nastaviteľná výška v mono-bloku od 85 cm, do 90 cm pre komfortnejšie varenie a s masívnymi nohami o, výške 20 cm pre komfortnejšie čistenie podláh a tým ľahšiu, údržbu a hygienickú nezávadnosť pracovného prostredia., Pilotný plameň chránený konštrukciou horáka., rozmery: 700x700x850mm, výkon: kW 28</t>
  </si>
  <si>
    <t>79111-7</t>
  </si>
  <si>
    <t>Pracovný stôl s policou</t>
  </si>
  <si>
    <t>Poznámka k položke:_x000D_
1400x700x900 mm</t>
  </si>
  <si>
    <t>79111-8</t>
  </si>
  <si>
    <t>Elektrický parný konvektomat UNOX ChefTop MindMaps Plus XEVC-1011-EPR</t>
  </si>
  <si>
    <t>Poznámka k položke:_x000D_
MIND.Maps™ technológia: zvolenie varných procesov jedným, dotykom alebo nakreslenie priebehu varného procesu na, ovládacom paneli., 256 uložiteľných programov - možnosť priradiť názov a obrázok, programu, názov receptu jeho napísaním (v akomkoľvek jazyku)., Výber preddefinovaného varného módu dotykom (pečenie,, dusenie, grilovanie… )., ADAPTIVE.Cooking™ technológia: rozpozná množstvo suroviny a, optimalizuje varný proces tak, aby bol vždy zaistený perfektný, výsledok pri jednej gastronádobe alebo plnej komore pokrmov., Proces je možné uložiť a kedykoľvek opakovať., MULTI.Point viacbodová vpichová teplotná sonda jadra, Delta T, varenie., Kapacita: 10 GN 1/1, Napätie: 400 V ~ 3N, 50 / 60 Hz, Príkon: 18,5 kW, Rozmery (ŠxHxV mm): 750x773x1010mm</t>
  </si>
  <si>
    <t>79111-9</t>
  </si>
  <si>
    <t>Podstavec pod konvektomat T-PPK 1</t>
  </si>
  <si>
    <t>Poznámka k položke:_x000D_
vodiace lišty na GN</t>
  </si>
  <si>
    <t>79111-10</t>
  </si>
  <si>
    <t>Pracovný stôl s policou 2,00</t>
  </si>
  <si>
    <t>Poznámka k položke:_x000D_
800x700x900 mm</t>
  </si>
  <si>
    <t>79111-11</t>
  </si>
  <si>
    <t>Výdajný ohrevný vozík, 3x GN 1/1</t>
  </si>
  <si>
    <t>Poznámka k položke:_x000D_
kapacita: 3x GN 1/1-200, lisované delené vane, 4x kolieska 1x spodná polica, príkon: 2,1 kW / 230 V, rozmer: 1210x630x900 mm (š x h x v)</t>
  </si>
  <si>
    <t>79111-12</t>
  </si>
  <si>
    <t>Pracovný stôl veľký s policou</t>
  </si>
  <si>
    <t>Poznámka k položke:_x000D_
2000x600x900 mm</t>
  </si>
  <si>
    <t>79111-13</t>
  </si>
  <si>
    <t>Chladiaca skriňa AF 07 EKO TN</t>
  </si>
  <si>
    <t>Poznámka k položke:_x000D_
prevedenie: nerezová, objem: 700 litrov, ventilované chladenie, rozsah teplôt: 0 / +10 °C pri teplote okolia do 43 °C, automatické odmrazovanie a odparovanie kondenzu, elektornický kontrolný panel, digitálny ukazovateľ teploty, vnútorný rozmer pre GN 2/1, 3 páry zásuvov pre rošt GN 2/1, 3x poplastovaný rošt, príkon: 0,385 kW / 230 V, rozmery: 710x800x2050 mm (š x h x v)</t>
  </si>
  <si>
    <t>79111-14</t>
  </si>
  <si>
    <t>Pracovný stôl s drezom</t>
  </si>
  <si>
    <t>Poznámka k položke:_x000D_
zadný lem, 1 x polica, drez v vpravo, rozmer drezu 600x500x300mm, rozmer: 1500x700x850</t>
  </si>
  <si>
    <t>79111-15</t>
  </si>
  <si>
    <t>Poznámka k položke:_x000D_
1300x700x900 mm</t>
  </si>
  <si>
    <t>79111-16</t>
  </si>
  <si>
    <t>Poznámka k položke:_x000D_
zadný lem, 1 x polica, drez v ľavo, rozmer drezu 600x500x300mm, rozmer: 1500x700x900mm</t>
  </si>
  <si>
    <t>79111-17</t>
  </si>
  <si>
    <t>Pracovný stôl s policou T-ASJ-3 (PSJ - 2)</t>
  </si>
  <si>
    <t>Poznámka k položke:_x000D_
1800x700x850</t>
  </si>
  <si>
    <t>79111-18</t>
  </si>
  <si>
    <t>Poznámka k položke:_x000D_
zadný lem, 1 x polica, drez v vpravo, rozmer drezu 600x500x300mm, rozmer: 1900x600x850</t>
  </si>
  <si>
    <t>79111-19</t>
  </si>
  <si>
    <t>Chladiaca skriňa ER 200 SS FORCAR</t>
  </si>
  <si>
    <t>Poznámka k položke:_x000D_
120 Lt, teplotný rozsah +2°C/+8°C, vonkajšie vyhotovenie z nerez.plechu, vnútorné prevedenie plast,, statické chladenie s pomocným ventilátorom,, digitálny ukazovateľ teploty,, v chladiacej časti automatické odmražovanie,, zamykateľné dvere,, chladivo R134a, príkon: 150W/230V, rozmer:600 x 600 x 850(v)mm</t>
  </si>
  <si>
    <t>79111-20</t>
  </si>
  <si>
    <t>Univerzálny robot RM 60 H</t>
  </si>
  <si>
    <t>Poznámka k položke:_x000D_
objem nádoby: 60 litrov, odnímateľná nádoba, planetárne uloženie nástavcov, 3 voliteľné rýchlosti, tlačidlo total stop, nerezový kryt pracovného priestoru, základné príslušenstvo: kotlík, metla, hák, miešač, vozík, príkon: 2,2 kW / 400 V, rozmery: 720x720x1300 mm (š x h x v)</t>
  </si>
  <si>
    <t>79111-21</t>
  </si>
  <si>
    <t>Škrabka zemiakov ŠKBZ 12 L</t>
  </si>
  <si>
    <t>Poznámka k položke:_x000D_
lakovaná, kapacita na 1 dávku: 12 kg, čas čistenia: 2 min., výkon: 200 kg / hod., vhodné aj na koreňovú zeleninu, príkon: 0,6 kW / 400 V, rozmery: 700x950x700 mm (š x h x v)</t>
  </si>
  <si>
    <t>79111-22</t>
  </si>
  <si>
    <t>Policová zostava</t>
  </si>
  <si>
    <t>Poznámka k položke:_x000D_
5 políc, bez krytovania, 1000x600x1800</t>
  </si>
  <si>
    <t>79111-23</t>
  </si>
  <si>
    <t>Poznámka k položke:_x000D_
5 políc, bez krytovania, 1200x600x1800</t>
  </si>
  <si>
    <t>79111-24</t>
  </si>
  <si>
    <t>Poznámka k položke:_x000D_
5 políc, bez krytovania, 1700x600x1800</t>
  </si>
  <si>
    <t>79111-25</t>
  </si>
  <si>
    <t>Mraziaca skriňa AF 07 MID BT</t>
  </si>
  <si>
    <t>Poznámka k položke:_x000D_
prevedenie: nerezová, objem: 700 litrov, ventilované chladenie, rozsah teplôt: -22 / -18 °C pri teplote okolia do 43 °C, automatické odmrazovanie a odparovanie kondenzu, elektornický kontrolný panel, digitálny ukazovateľ teploty, vnútorný rozmer pre GN 2/1, 3 páry zásuvov pre rošt GN 2/1, 3x poplastovaný rošt, príkon: 0,65 kW / 230 V, rozmery: 710x800x2050 mm (š x h x v)</t>
  </si>
  <si>
    <t>79111-26</t>
  </si>
  <si>
    <t>Chladnička LIEBHERR FKv 4140</t>
  </si>
  <si>
    <t>Poznámka k položke:_x000D_
ventilované chladenie, objem 346 l, teplotný rozsah +1°C až +15°C, systém chladenie - dynamický, proces odmrazovania - automatický, povrchová úprava: biela, ukazovateľ teploty: digitálny, materiál poličiek: rošty potiahnuté umelou hmotou, počet poličiek: 6, z toho nastaviteľné odkladacie plochy: 5, chladivo: R 600a, rukoväť: ergonomické tyčové madlo, zámok: áno, príkon: 1.5 A/150 W, umiestnenie dverí: vpravo, zameniteľné, vonkajší rozmer: 600x610x1800 mm</t>
  </si>
  <si>
    <t>79111-27</t>
  </si>
  <si>
    <t>Nástenný drez s kolenovou batériou NDkB</t>
  </si>
  <si>
    <t>Poznámka k položke:_x000D_
prívod vody 1/2", odpad: Ř 40</t>
  </si>
  <si>
    <t>79111-28</t>
  </si>
  <si>
    <t>Poznámka k položke:_x000D_
5 políc, bez krytovania, 1100x700x1800</t>
  </si>
  <si>
    <t>79111-29</t>
  </si>
  <si>
    <t>Umývací stôl</t>
  </si>
  <si>
    <t>Poznámka k položke:_x000D_
2x lisovaný drez 500x400x250 mm vpravo, zadný lem,, rozmery: 1200x700x900 mm</t>
  </si>
  <si>
    <t>79111-30</t>
  </si>
  <si>
    <t>79111-31</t>
  </si>
  <si>
    <t>Poznámka k položke:_x000D_
5 políc, bez krytovania, 1100x500x1800</t>
  </si>
  <si>
    <t>79111-32</t>
  </si>
  <si>
    <t>Odoberací stôl T-AVS-1 P</t>
  </si>
  <si>
    <t>Poznámka k položke:_x000D_
polica, zadný lem o výške 40 mm, rozmery: 1100x700x850</t>
  </si>
  <si>
    <t>79111-33</t>
  </si>
  <si>
    <t>Umývačka riadu HT 11 DDE / PS</t>
  </si>
  <si>
    <t>Poznámka k položke:_x000D_
2 umývacie cykly - 50‘‘,120‘‘, kapacita umývania 70 - 30 košov /hod., výkon umývacieho čerpdla 1120W, nezávislé otočné umývacie i oplachové ramená v hornej i dolnej, časti, zabudovaný dávkovač oplachového prostriedka, zabudovaný dávkovač umývacieho prostriedka (DDE),, zabudované odpadové čerpadlo, funkcia stop/start pohybom kapoty, jednoplášťová kapota, termostop, termostatom kontrolovaná teplota oplachovej vody, (85°C), teplomer na kontrolu teploty vody v boilery a v tanku, lisovaný tank, dvojitá filtrácia tanku, 4 delené povrchové filtre v tanku, rozmer košov 500x500 mm, maximálny prieměr tanierov 410 mm, umývanie GN1/1 530x325mm, kapacita tanku 30 L, boilera 10 L, spotreba vody 2,8 L /cyklus, * štandardne dodávaný 2 kôš na riad (18 tanierov),1 kôš, universálny (bez priehradok), príkon: 10,12 kW / 400 V, rozmery: 720x735x1470 mm (š x h x v)</t>
  </si>
  <si>
    <t>79111-34</t>
  </si>
  <si>
    <t>Odoberací stôl</t>
  </si>
  <si>
    <t>Poznámka k položke:_x000D_
polica, zadný lem o výške 40 mm, rozmery: 1200x700x850</t>
  </si>
  <si>
    <t>79111-35</t>
  </si>
  <si>
    <t>Umývací stôl s policou dlhý</t>
  </si>
  <si>
    <t>Poznámka k položke:_x000D_
Rozmer:, 2300x700x900mm, Drez na pravej strane, 1x polica, Zadný lem, otvor na odpad v ľavo</t>
  </si>
  <si>
    <t>79111-36</t>
  </si>
  <si>
    <t>vozik na gastronádoby T-SP-1GN</t>
  </si>
  <si>
    <t>1-1 - Vybavenie kuchyne</t>
  </si>
  <si>
    <t>Nové zriadenie kuchyne v Materskej škole Slovenský Grob - OS ŠÚR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</si>
</sst>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7" fillId="4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7" fillId="4" borderId="7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82" workbookViewId="0">
      <selection activeCell="AP97" sqref="AP9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52" t="s">
        <v>5</v>
      </c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R5" s="16"/>
      <c r="BS5" s="13" t="s">
        <v>6</v>
      </c>
    </row>
    <row r="6" spans="1:74" ht="36.9" customHeight="1">
      <c r="B6" s="16"/>
      <c r="D6" s="21" t="s">
        <v>12</v>
      </c>
      <c r="K6" s="151" t="s">
        <v>243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15</v>
      </c>
      <c r="K8" s="20" t="s">
        <v>16</v>
      </c>
      <c r="AK8" s="22" t="s">
        <v>17</v>
      </c>
      <c r="AN8" s="20"/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18</v>
      </c>
      <c r="AK10" s="22" t="s">
        <v>19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16</v>
      </c>
      <c r="AK11" s="22" t="s">
        <v>20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21</v>
      </c>
      <c r="AK13" s="22" t="s">
        <v>19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16</v>
      </c>
      <c r="AK14" s="22" t="s">
        <v>20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22</v>
      </c>
      <c r="AK16" s="22" t="s">
        <v>19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16</v>
      </c>
      <c r="AK17" s="22" t="s">
        <v>20</v>
      </c>
      <c r="AN17" s="20" t="s">
        <v>1</v>
      </c>
      <c r="AR17" s="16"/>
      <c r="BS17" s="13" t="s">
        <v>23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24</v>
      </c>
      <c r="AK19" s="22" t="s">
        <v>19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16</v>
      </c>
      <c r="AK20" s="22" t="s">
        <v>20</v>
      </c>
      <c r="AN20" s="20" t="s">
        <v>1</v>
      </c>
      <c r="AR20" s="16"/>
      <c r="BS20" s="13" t="s">
        <v>23</v>
      </c>
    </row>
    <row r="21" spans="2:71" ht="6.9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53" t="s">
        <v>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4">
        <f>ROUND(AG94,2)</f>
        <v>0</v>
      </c>
      <c r="AL26" s="155"/>
      <c r="AM26" s="155"/>
      <c r="AN26" s="155"/>
      <c r="AO26" s="155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48" t="s">
        <v>27</v>
      </c>
      <c r="M28" s="148"/>
      <c r="N28" s="148"/>
      <c r="O28" s="148"/>
      <c r="P28" s="148"/>
      <c r="W28" s="148" t="s">
        <v>28</v>
      </c>
      <c r="X28" s="148"/>
      <c r="Y28" s="148"/>
      <c r="Z28" s="148"/>
      <c r="AA28" s="148"/>
      <c r="AB28" s="148"/>
      <c r="AC28" s="148"/>
      <c r="AD28" s="148"/>
      <c r="AE28" s="148"/>
      <c r="AK28" s="148" t="s">
        <v>29</v>
      </c>
      <c r="AL28" s="148"/>
      <c r="AM28" s="148"/>
      <c r="AN28" s="148"/>
      <c r="AO28" s="148"/>
      <c r="AR28" s="25"/>
    </row>
    <row r="29" spans="2:71" s="2" customFormat="1" ht="14.4" customHeight="1">
      <c r="B29" s="29"/>
      <c r="D29" s="22" t="s">
        <v>30</v>
      </c>
      <c r="F29" s="22" t="s">
        <v>31</v>
      </c>
      <c r="L29" s="147">
        <v>0.2</v>
      </c>
      <c r="M29" s="146"/>
      <c r="N29" s="146"/>
      <c r="O29" s="146"/>
      <c r="P29" s="146"/>
      <c r="W29" s="145">
        <f>AK26</f>
        <v>0</v>
      </c>
      <c r="X29" s="146"/>
      <c r="Y29" s="146"/>
      <c r="Z29" s="146"/>
      <c r="AA29" s="146"/>
      <c r="AB29" s="146"/>
      <c r="AC29" s="146"/>
      <c r="AD29" s="146"/>
      <c r="AE29" s="146"/>
      <c r="AK29" s="145">
        <f>W29*1.2</f>
        <v>0</v>
      </c>
      <c r="AL29" s="146"/>
      <c r="AM29" s="146"/>
      <c r="AN29" s="146"/>
      <c r="AO29" s="146"/>
      <c r="AR29" s="29"/>
    </row>
    <row r="30" spans="2:71" s="2" customFormat="1" ht="14.4" customHeight="1">
      <c r="B30" s="29"/>
      <c r="F30" s="22" t="s">
        <v>32</v>
      </c>
      <c r="L30" s="147">
        <v>0.2</v>
      </c>
      <c r="M30" s="146"/>
      <c r="N30" s="146"/>
      <c r="O30" s="146"/>
      <c r="P30" s="146"/>
      <c r="W30" s="145">
        <v>0</v>
      </c>
      <c r="X30" s="146"/>
      <c r="Y30" s="146"/>
      <c r="Z30" s="146"/>
      <c r="AA30" s="146"/>
      <c r="AB30" s="146"/>
      <c r="AC30" s="146"/>
      <c r="AD30" s="146"/>
      <c r="AE30" s="146"/>
      <c r="AK30" s="145">
        <v>0</v>
      </c>
      <c r="AL30" s="146"/>
      <c r="AM30" s="146"/>
      <c r="AN30" s="146"/>
      <c r="AO30" s="146"/>
      <c r="AR30" s="29"/>
    </row>
    <row r="31" spans="2:71" s="2" customFormat="1" ht="14.4" hidden="1" customHeight="1">
      <c r="B31" s="29"/>
      <c r="F31" s="22" t="s">
        <v>33</v>
      </c>
      <c r="L31" s="147">
        <v>0.2</v>
      </c>
      <c r="M31" s="146"/>
      <c r="N31" s="146"/>
      <c r="O31" s="146"/>
      <c r="P31" s="146"/>
      <c r="W31" s="145" t="e">
        <f>ROUND(BB94, 2)</f>
        <v>#REF!</v>
      </c>
      <c r="X31" s="146"/>
      <c r="Y31" s="146"/>
      <c r="Z31" s="146"/>
      <c r="AA31" s="146"/>
      <c r="AB31" s="146"/>
      <c r="AC31" s="146"/>
      <c r="AD31" s="146"/>
      <c r="AE31" s="146"/>
      <c r="AK31" s="145">
        <v>0</v>
      </c>
      <c r="AL31" s="146"/>
      <c r="AM31" s="146"/>
      <c r="AN31" s="146"/>
      <c r="AO31" s="146"/>
      <c r="AR31" s="29"/>
    </row>
    <row r="32" spans="2:71" s="2" customFormat="1" ht="14.4" hidden="1" customHeight="1">
      <c r="B32" s="29"/>
      <c r="F32" s="22" t="s">
        <v>34</v>
      </c>
      <c r="L32" s="147">
        <v>0.2</v>
      </c>
      <c r="M32" s="146"/>
      <c r="N32" s="146"/>
      <c r="O32" s="146"/>
      <c r="P32" s="146"/>
      <c r="W32" s="145" t="e">
        <f>ROUND(BC94, 2)</f>
        <v>#REF!</v>
      </c>
      <c r="X32" s="146"/>
      <c r="Y32" s="146"/>
      <c r="Z32" s="146"/>
      <c r="AA32" s="146"/>
      <c r="AB32" s="146"/>
      <c r="AC32" s="146"/>
      <c r="AD32" s="146"/>
      <c r="AE32" s="146"/>
      <c r="AK32" s="145">
        <v>0</v>
      </c>
      <c r="AL32" s="146"/>
      <c r="AM32" s="146"/>
      <c r="AN32" s="146"/>
      <c r="AO32" s="146"/>
      <c r="AR32" s="29"/>
    </row>
    <row r="33" spans="2:44" s="2" customFormat="1" ht="14.4" hidden="1" customHeight="1">
      <c r="B33" s="29"/>
      <c r="F33" s="22" t="s">
        <v>35</v>
      </c>
      <c r="L33" s="147">
        <v>0</v>
      </c>
      <c r="M33" s="146"/>
      <c r="N33" s="146"/>
      <c r="O33" s="146"/>
      <c r="P33" s="146"/>
      <c r="W33" s="145" t="e">
        <f>ROUND(BD94, 2)</f>
        <v>#REF!</v>
      </c>
      <c r="X33" s="146"/>
      <c r="Y33" s="146"/>
      <c r="Z33" s="146"/>
      <c r="AA33" s="146"/>
      <c r="AB33" s="146"/>
      <c r="AC33" s="146"/>
      <c r="AD33" s="146"/>
      <c r="AE33" s="146"/>
      <c r="AK33" s="145">
        <v>0</v>
      </c>
      <c r="AL33" s="146"/>
      <c r="AM33" s="146"/>
      <c r="AN33" s="146"/>
      <c r="AO33" s="146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0"/>
      <c r="D35" s="31" t="s">
        <v>36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37</v>
      </c>
      <c r="U35" s="32"/>
      <c r="V35" s="32"/>
      <c r="W35" s="32"/>
      <c r="X35" s="165" t="s">
        <v>38</v>
      </c>
      <c r="Y35" s="157"/>
      <c r="Z35" s="157"/>
      <c r="AA35" s="157"/>
      <c r="AB35" s="157"/>
      <c r="AC35" s="32"/>
      <c r="AD35" s="32"/>
      <c r="AE35" s="32"/>
      <c r="AF35" s="32"/>
      <c r="AG35" s="32"/>
      <c r="AH35" s="32"/>
      <c r="AI35" s="32"/>
      <c r="AJ35" s="32"/>
      <c r="AK35" s="156">
        <f>AK29</f>
        <v>0</v>
      </c>
      <c r="AL35" s="157"/>
      <c r="AM35" s="157"/>
      <c r="AN35" s="157"/>
      <c r="AO35" s="158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39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40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6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41</v>
      </c>
      <c r="AI60" s="27"/>
      <c r="AJ60" s="27"/>
      <c r="AK60" s="27"/>
      <c r="AL60" s="27"/>
      <c r="AM60" s="36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4" t="s">
        <v>43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44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6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41</v>
      </c>
      <c r="AI75" s="27"/>
      <c r="AJ75" s="27"/>
      <c r="AK75" s="27"/>
      <c r="AL75" s="27"/>
      <c r="AM75" s="36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" customHeight="1">
      <c r="B82" s="25"/>
      <c r="C82" s="17" t="s">
        <v>45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1"/>
      <c r="C84" s="22" t="s">
        <v>11</v>
      </c>
      <c r="AR84" s="41"/>
    </row>
    <row r="85" spans="1:91" s="4" customFormat="1" ht="36.9" customHeight="1">
      <c r="B85" s="42"/>
      <c r="C85" s="43" t="s">
        <v>12</v>
      </c>
      <c r="L85" s="162" t="str">
        <f>K6</f>
        <v>Nové zriadenie kuchyne v Materskej škole Slovenský Grob - OS ŠÚR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R85" s="42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15</v>
      </c>
      <c r="L87" s="44" t="str">
        <f>IF(K8="","",K8)</f>
        <v xml:space="preserve"> </v>
      </c>
      <c r="AI87" s="22" t="s">
        <v>17</v>
      </c>
      <c r="AM87" s="164" t="str">
        <f>IF(AN8= "","",AN8)</f>
        <v/>
      </c>
      <c r="AN87" s="164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18</v>
      </c>
      <c r="L89" s="3" t="str">
        <f>IF(E11= "","",E11)</f>
        <v xml:space="preserve"> </v>
      </c>
      <c r="AI89" s="22" t="s">
        <v>22</v>
      </c>
      <c r="AM89" s="160" t="str">
        <f>IF(E17="","",E17)</f>
        <v xml:space="preserve"> </v>
      </c>
      <c r="AN89" s="161"/>
      <c r="AO89" s="161"/>
      <c r="AP89" s="161"/>
      <c r="AR89" s="25"/>
      <c r="AS89" s="170" t="s">
        <v>46</v>
      </c>
      <c r="AT89" s="171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15" customHeight="1">
      <c r="B90" s="25"/>
      <c r="C90" s="22" t="s">
        <v>21</v>
      </c>
      <c r="L90" s="3" t="str">
        <f>IF(E14="","",E14)</f>
        <v xml:space="preserve"> </v>
      </c>
      <c r="AI90" s="22" t="s">
        <v>24</v>
      </c>
      <c r="AM90" s="160" t="str">
        <f>IF(E20="","",E20)</f>
        <v xml:space="preserve"> </v>
      </c>
      <c r="AN90" s="161"/>
      <c r="AO90" s="161"/>
      <c r="AP90" s="161"/>
      <c r="AR90" s="25"/>
      <c r="AS90" s="172"/>
      <c r="AT90" s="173"/>
      <c r="BD90" s="48"/>
    </row>
    <row r="91" spans="1:91" s="1" customFormat="1" ht="10.95" customHeight="1">
      <c r="B91" s="25"/>
      <c r="AR91" s="25"/>
      <c r="AS91" s="172"/>
      <c r="AT91" s="173"/>
      <c r="BD91" s="48"/>
    </row>
    <row r="92" spans="1:91" s="1" customFormat="1" ht="29.25" customHeight="1">
      <c r="B92" s="25"/>
      <c r="C92" s="166" t="s">
        <v>47</v>
      </c>
      <c r="D92" s="167"/>
      <c r="E92" s="167"/>
      <c r="F92" s="167"/>
      <c r="G92" s="167"/>
      <c r="H92" s="49"/>
      <c r="I92" s="169" t="s">
        <v>48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82" t="s">
        <v>49</v>
      </c>
      <c r="AH92" s="167"/>
      <c r="AI92" s="167"/>
      <c r="AJ92" s="167"/>
      <c r="AK92" s="167"/>
      <c r="AL92" s="167"/>
      <c r="AM92" s="167"/>
      <c r="AN92" s="169" t="s">
        <v>50</v>
      </c>
      <c r="AO92" s="167"/>
      <c r="AP92" s="180"/>
      <c r="AQ92" s="50" t="s">
        <v>51</v>
      </c>
      <c r="AR92" s="25"/>
      <c r="AS92" s="51" t="s">
        <v>52</v>
      </c>
      <c r="AT92" s="52" t="s">
        <v>53</v>
      </c>
      <c r="AU92" s="52" t="s">
        <v>54</v>
      </c>
      <c r="AV92" s="52" t="s">
        <v>55</v>
      </c>
      <c r="AW92" s="52" t="s">
        <v>56</v>
      </c>
      <c r="AX92" s="52" t="s">
        <v>57</v>
      </c>
      <c r="AY92" s="52" t="s">
        <v>58</v>
      </c>
      <c r="AZ92" s="52" t="s">
        <v>59</v>
      </c>
      <c r="BA92" s="52" t="s">
        <v>60</v>
      </c>
      <c r="BB92" s="52" t="s">
        <v>61</v>
      </c>
      <c r="BC92" s="52" t="s">
        <v>62</v>
      </c>
      <c r="BD92" s="53" t="s">
        <v>63</v>
      </c>
    </row>
    <row r="93" spans="1:91" s="1" customFormat="1" ht="10.95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76">
        <f>AG95</f>
        <v>0</v>
      </c>
      <c r="AH94" s="176"/>
      <c r="AI94" s="176"/>
      <c r="AJ94" s="176"/>
      <c r="AK94" s="176"/>
      <c r="AL94" s="176"/>
      <c r="AM94" s="176"/>
      <c r="AN94" s="179">
        <f>AN95</f>
        <v>0</v>
      </c>
      <c r="AO94" s="179"/>
      <c r="AP94" s="179"/>
      <c r="AQ94" s="59" t="s">
        <v>1</v>
      </c>
      <c r="AR94" s="55"/>
      <c r="AS94" s="60" t="e">
        <f>ROUND(AS95+#REF!,2)</f>
        <v>#REF!</v>
      </c>
      <c r="AT94" s="61" t="e">
        <f t="shared" ref="AT94:AT96" si="0">ROUND(SUM(AV94:AW94),2)</f>
        <v>#REF!</v>
      </c>
      <c r="AU94" s="62" t="e">
        <f>ROUND(AU95+#REF!,5)</f>
        <v>#REF!</v>
      </c>
      <c r="AV94" s="61" t="e">
        <f>ROUND(AZ94*L29,2)</f>
        <v>#REF!</v>
      </c>
      <c r="AW94" s="61" t="e">
        <f>ROUND(BA94*L30,2)</f>
        <v>#REF!</v>
      </c>
      <c r="AX94" s="61" t="e">
        <f>ROUND(BB94*L29,2)</f>
        <v>#REF!</v>
      </c>
      <c r="AY94" s="61" t="e">
        <f>ROUND(BC94*L30,2)</f>
        <v>#REF!</v>
      </c>
      <c r="AZ94" s="61" t="e">
        <f>ROUND(AZ95+#REF!,2)</f>
        <v>#REF!</v>
      </c>
      <c r="BA94" s="61" t="e">
        <f>ROUND(BA95+#REF!,2)</f>
        <v>#REF!</v>
      </c>
      <c r="BB94" s="61" t="e">
        <f>ROUND(BB95+#REF!,2)</f>
        <v>#REF!</v>
      </c>
      <c r="BC94" s="61" t="e">
        <f>ROUND(BC95+#REF!,2)</f>
        <v>#REF!</v>
      </c>
      <c r="BD94" s="63" t="e">
        <f>ROUND(BD95+#REF!,2)</f>
        <v>#REF!</v>
      </c>
      <c r="BS94" s="64" t="s">
        <v>65</v>
      </c>
      <c r="BT94" s="64" t="s">
        <v>66</v>
      </c>
      <c r="BU94" s="65" t="s">
        <v>67</v>
      </c>
      <c r="BV94" s="64" t="s">
        <v>68</v>
      </c>
      <c r="BW94" s="64" t="s">
        <v>4</v>
      </c>
      <c r="BX94" s="64" t="s">
        <v>69</v>
      </c>
      <c r="CL94" s="64" t="s">
        <v>1</v>
      </c>
    </row>
    <row r="95" spans="1:91" s="6" customFormat="1" ht="16.5" customHeight="1">
      <c r="B95" s="66"/>
      <c r="C95" s="67"/>
      <c r="D95" s="168" t="s">
        <v>70</v>
      </c>
      <c r="E95" s="168"/>
      <c r="F95" s="168"/>
      <c r="G95" s="168"/>
      <c r="H95" s="168"/>
      <c r="I95" s="68"/>
      <c r="J95" s="168" t="s">
        <v>71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74">
        <f>ROUND(SUM(AG96:AG96),2)</f>
        <v>0</v>
      </c>
      <c r="AH95" s="175"/>
      <c r="AI95" s="175"/>
      <c r="AJ95" s="175"/>
      <c r="AK95" s="175"/>
      <c r="AL95" s="175"/>
      <c r="AM95" s="175"/>
      <c r="AN95" s="181">
        <f t="shared" ref="AN95:AN96" si="1">SUM(AG95,AT95)</f>
        <v>0</v>
      </c>
      <c r="AO95" s="175"/>
      <c r="AP95" s="175"/>
      <c r="AQ95" s="69" t="s">
        <v>72</v>
      </c>
      <c r="AR95" s="66"/>
      <c r="AS95" s="70">
        <f>ROUND(SUM(AS96:AS96),2)</f>
        <v>0</v>
      </c>
      <c r="AT95" s="71">
        <f t="shared" si="0"/>
        <v>0</v>
      </c>
      <c r="AU95" s="72">
        <f>ROUND(SUM(AU96:AU96),5)</f>
        <v>0</v>
      </c>
      <c r="AV95" s="71">
        <f>ROUND(AZ95*L29,2)</f>
        <v>0</v>
      </c>
      <c r="AW95" s="71">
        <f>ROUND(BA95*L30,2)</f>
        <v>0</v>
      </c>
      <c r="AX95" s="71">
        <f>ROUND(BB95*L29,2)</f>
        <v>0</v>
      </c>
      <c r="AY95" s="71">
        <f>ROUND(BC95*L30,2)</f>
        <v>0</v>
      </c>
      <c r="AZ95" s="71">
        <f>ROUND(SUM(AZ96:AZ96),2)</f>
        <v>0</v>
      </c>
      <c r="BA95" s="71">
        <f>ROUND(SUM(BA96:BA96),2)</f>
        <v>0</v>
      </c>
      <c r="BB95" s="71">
        <f>ROUND(SUM(BB96:BB96),2)</f>
        <v>0</v>
      </c>
      <c r="BC95" s="71">
        <f>ROUND(SUM(BC96:BC96),2)</f>
        <v>0</v>
      </c>
      <c r="BD95" s="73">
        <f>ROUND(SUM(BD96:BD96),2)</f>
        <v>0</v>
      </c>
      <c r="BS95" s="74" t="s">
        <v>65</v>
      </c>
      <c r="BT95" s="74" t="s">
        <v>70</v>
      </c>
      <c r="BU95" s="74" t="s">
        <v>67</v>
      </c>
      <c r="BV95" s="74" t="s">
        <v>68</v>
      </c>
      <c r="BW95" s="74" t="s">
        <v>73</v>
      </c>
      <c r="BX95" s="74" t="s">
        <v>4</v>
      </c>
      <c r="CL95" s="74" t="s">
        <v>1</v>
      </c>
      <c r="CM95" s="74" t="s">
        <v>66</v>
      </c>
    </row>
    <row r="96" spans="1:91" s="3" customFormat="1" ht="16.5" customHeight="1">
      <c r="A96" s="75" t="s">
        <v>74</v>
      </c>
      <c r="B96" s="41"/>
      <c r="C96" s="9"/>
      <c r="D96" s="9"/>
      <c r="E96" s="159" t="s">
        <v>77</v>
      </c>
      <c r="F96" s="159"/>
      <c r="G96" s="159"/>
      <c r="H96" s="159"/>
      <c r="I96" s="159"/>
      <c r="J96" s="9"/>
      <c r="K96" s="159" t="s">
        <v>78</v>
      </c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77">
        <f>'1-1 - Vybavenie kuchyne'!J32</f>
        <v>0</v>
      </c>
      <c r="AH96" s="178"/>
      <c r="AI96" s="178"/>
      <c r="AJ96" s="178"/>
      <c r="AK96" s="178"/>
      <c r="AL96" s="178"/>
      <c r="AM96" s="178"/>
      <c r="AN96" s="177">
        <f t="shared" si="1"/>
        <v>0</v>
      </c>
      <c r="AO96" s="178"/>
      <c r="AP96" s="178"/>
      <c r="AQ96" s="76" t="s">
        <v>75</v>
      </c>
      <c r="AR96" s="41"/>
      <c r="AS96" s="77">
        <v>0</v>
      </c>
      <c r="AT96" s="78">
        <f t="shared" si="0"/>
        <v>0</v>
      </c>
      <c r="AU96" s="79">
        <f>'1-1 - Vybavenie kuchyne'!P122</f>
        <v>0</v>
      </c>
      <c r="AV96" s="78">
        <f>'1-1 - Vybavenie kuchyne'!J35</f>
        <v>0</v>
      </c>
      <c r="AW96" s="78">
        <f>'1-1 - Vybavenie kuchyne'!J36</f>
        <v>0</v>
      </c>
      <c r="AX96" s="78">
        <f>'1-1 - Vybavenie kuchyne'!J37</f>
        <v>0</v>
      </c>
      <c r="AY96" s="78">
        <f>'1-1 - Vybavenie kuchyne'!J38</f>
        <v>0</v>
      </c>
      <c r="AZ96" s="78">
        <f>'1-1 - Vybavenie kuchyne'!F35</f>
        <v>0</v>
      </c>
      <c r="BA96" s="78">
        <f>'1-1 - Vybavenie kuchyne'!F36</f>
        <v>0</v>
      </c>
      <c r="BB96" s="78">
        <f>'1-1 - Vybavenie kuchyne'!F37</f>
        <v>0</v>
      </c>
      <c r="BC96" s="78">
        <f>'1-1 - Vybavenie kuchyne'!F38</f>
        <v>0</v>
      </c>
      <c r="BD96" s="80">
        <f>'1-1 - Vybavenie kuchyne'!F39</f>
        <v>0</v>
      </c>
      <c r="BT96" s="20" t="s">
        <v>76</v>
      </c>
      <c r="BV96" s="20" t="s">
        <v>68</v>
      </c>
      <c r="BW96" s="20" t="s">
        <v>79</v>
      </c>
      <c r="BX96" s="20" t="s">
        <v>73</v>
      </c>
      <c r="CL96" s="20" t="s">
        <v>1</v>
      </c>
    </row>
    <row r="97" spans="2:44" s="1" customFormat="1" ht="30" customHeight="1">
      <c r="B97" s="25"/>
      <c r="AR97" s="25"/>
    </row>
    <row r="98" spans="2:44" s="1" customFormat="1" ht="6.9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25"/>
    </row>
  </sheetData>
  <mergeCells count="44">
    <mergeCell ref="AS89:AT91"/>
    <mergeCell ref="AM90:AP90"/>
    <mergeCell ref="AG95:AM95"/>
    <mergeCell ref="AG94:AM94"/>
    <mergeCell ref="AG96:AM96"/>
    <mergeCell ref="AN96:AP96"/>
    <mergeCell ref="AN94:AP94"/>
    <mergeCell ref="AN92:AP92"/>
    <mergeCell ref="AN95:AP95"/>
    <mergeCell ref="AG92:AM92"/>
    <mergeCell ref="AK35:AO35"/>
    <mergeCell ref="E96:I96"/>
    <mergeCell ref="AM89:AP89"/>
    <mergeCell ref="L85:AO85"/>
    <mergeCell ref="AM87:AN87"/>
    <mergeCell ref="X35:AB35"/>
    <mergeCell ref="C92:G92"/>
    <mergeCell ref="D95:H95"/>
    <mergeCell ref="I92:AF92"/>
    <mergeCell ref="J95:AF95"/>
    <mergeCell ref="K96:AF96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AK30:AO30"/>
    <mergeCell ref="L30:P30"/>
    <mergeCell ref="AK31:AO31"/>
    <mergeCell ref="L31:P31"/>
    <mergeCell ref="AK32:AO32"/>
    <mergeCell ref="L32:P32"/>
    <mergeCell ref="W32:AE32"/>
    <mergeCell ref="W30:AE30"/>
    <mergeCell ref="W31:AE31"/>
    <mergeCell ref="W33:AE3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6"/>
  <sheetViews>
    <sheetView showGridLines="0" tabSelected="1" workbookViewId="0">
      <selection activeCell="I125" sqref="I12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52" t="s">
        <v>5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AT2" s="13" t="s">
        <v>79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66</v>
      </c>
    </row>
    <row r="4" spans="2:46" ht="24.9" customHeight="1">
      <c r="B4" s="16"/>
      <c r="D4" s="17" t="s">
        <v>80</v>
      </c>
      <c r="L4" s="16"/>
      <c r="M4" s="8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184" t="str">
        <f>'Rekapitulácia stavby'!K6</f>
        <v>Nové zriadenie kuchyne v Materskej škole Slovenský Grob - OS ŠÚR</v>
      </c>
      <c r="F7" s="185"/>
      <c r="G7" s="185"/>
      <c r="H7" s="185"/>
      <c r="L7" s="16"/>
    </row>
    <row r="8" spans="2:46" ht="12" customHeight="1">
      <c r="B8" s="16"/>
      <c r="D8" s="22" t="s">
        <v>81</v>
      </c>
      <c r="L8" s="16"/>
    </row>
    <row r="9" spans="2:46" s="1" customFormat="1" ht="16.5" customHeight="1">
      <c r="B9" s="25"/>
      <c r="E9" s="184" t="s">
        <v>82</v>
      </c>
      <c r="F9" s="183"/>
      <c r="G9" s="183"/>
      <c r="H9" s="183"/>
      <c r="L9" s="25"/>
    </row>
    <row r="10" spans="2:46" s="1" customFormat="1" ht="12" customHeight="1">
      <c r="B10" s="25"/>
      <c r="D10" s="22" t="s">
        <v>83</v>
      </c>
      <c r="L10" s="25"/>
    </row>
    <row r="11" spans="2:46" s="1" customFormat="1" ht="36.9" customHeight="1">
      <c r="B11" s="25"/>
      <c r="E11" s="162" t="s">
        <v>242</v>
      </c>
      <c r="F11" s="183"/>
      <c r="G11" s="183"/>
      <c r="H11" s="183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13</v>
      </c>
      <c r="F13" s="20" t="s">
        <v>1</v>
      </c>
      <c r="I13" s="22" t="s">
        <v>14</v>
      </c>
      <c r="J13" s="20" t="s">
        <v>1</v>
      </c>
      <c r="L13" s="25"/>
    </row>
    <row r="14" spans="2:46" s="1" customFormat="1" ht="12" customHeight="1">
      <c r="B14" s="25"/>
      <c r="D14" s="22" t="s">
        <v>15</v>
      </c>
      <c r="F14" s="20" t="s">
        <v>16</v>
      </c>
      <c r="I14" s="22" t="s">
        <v>17</v>
      </c>
      <c r="J14" s="45"/>
      <c r="L14" s="25"/>
    </row>
    <row r="15" spans="2:46" s="1" customFormat="1" ht="10.95" customHeight="1">
      <c r="B15" s="25"/>
      <c r="L15" s="25"/>
    </row>
    <row r="16" spans="2:46" s="1" customFormat="1" ht="12" customHeight="1">
      <c r="B16" s="25"/>
      <c r="D16" s="22" t="s">
        <v>18</v>
      </c>
      <c r="I16" s="22" t="s">
        <v>19</v>
      </c>
      <c r="J16" s="20" t="str">
        <f>IF('Rekapitulácia stavby'!AN10="","",'Rekapitulácia stavby'!AN10)</f>
        <v/>
      </c>
      <c r="L16" s="25"/>
    </row>
    <row r="17" spans="2:12" s="1" customFormat="1" ht="18" customHeight="1">
      <c r="B17" s="25"/>
      <c r="E17" s="20" t="str">
        <f>IF('Rekapitulácia stavby'!E11="","",'Rekapitulácia stavby'!E11)</f>
        <v xml:space="preserve"> </v>
      </c>
      <c r="I17" s="22" t="s">
        <v>20</v>
      </c>
      <c r="J17" s="20" t="str">
        <f>IF('Rekapitulácia stavby'!AN11="","",'Rekapitulácia stavby'!AN11)</f>
        <v/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21</v>
      </c>
      <c r="I19" s="22" t="s">
        <v>19</v>
      </c>
      <c r="J19" s="20" t="str">
        <f>'Rekapitulácia stavby'!AN13</f>
        <v/>
      </c>
      <c r="L19" s="25"/>
    </row>
    <row r="20" spans="2:12" s="1" customFormat="1" ht="18" customHeight="1">
      <c r="B20" s="25"/>
      <c r="E20" s="149" t="str">
        <f>'Rekapitulácia stavby'!E14</f>
        <v xml:space="preserve"> </v>
      </c>
      <c r="F20" s="149"/>
      <c r="G20" s="149"/>
      <c r="H20" s="149"/>
      <c r="I20" s="22" t="s">
        <v>20</v>
      </c>
      <c r="J20" s="20" t="str">
        <f>'Rekapitulácia stavby'!AN14</f>
        <v/>
      </c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22</v>
      </c>
      <c r="I22" s="22" t="s">
        <v>19</v>
      </c>
      <c r="J22" s="20" t="str">
        <f>IF('Rekapitulácia stavby'!AN16="","",'Rekapitulácia stavby'!AN16)</f>
        <v/>
      </c>
      <c r="L22" s="25"/>
    </row>
    <row r="23" spans="2:12" s="1" customFormat="1" ht="18" customHeight="1">
      <c r="B23" s="25"/>
      <c r="E23" s="20" t="str">
        <f>IF('Rekapitulácia stavby'!E17="","",'Rekapitulácia stavby'!E17)</f>
        <v xml:space="preserve"> </v>
      </c>
      <c r="I23" s="22" t="s">
        <v>20</v>
      </c>
      <c r="J23" s="20" t="str">
        <f>IF('Rekapitulácia stavby'!AN17="","",'Rekapitulácia stavby'!AN17)</f>
        <v/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24</v>
      </c>
      <c r="I25" s="22" t="s">
        <v>19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 xml:space="preserve"> </v>
      </c>
      <c r="I26" s="22" t="s">
        <v>20</v>
      </c>
      <c r="J26" s="20" t="str">
        <f>IF('Rekapitulácia stavby'!AN20="","",'Rekapitulácia stavby'!AN20)</f>
        <v/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25</v>
      </c>
      <c r="L28" s="25"/>
    </row>
    <row r="29" spans="2:12" s="7" customFormat="1" ht="16.5" customHeight="1">
      <c r="B29" s="82"/>
      <c r="E29" s="153" t="s">
        <v>1</v>
      </c>
      <c r="F29" s="153"/>
      <c r="G29" s="153"/>
      <c r="H29" s="153"/>
      <c r="L29" s="82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25.35" customHeight="1">
      <c r="B32" s="25"/>
      <c r="D32" s="83" t="s">
        <v>26</v>
      </c>
      <c r="J32" s="58">
        <f>ROUND(J122, 2)</f>
        <v>0</v>
      </c>
      <c r="L32" s="25"/>
    </row>
    <row r="33" spans="2:12" s="1" customFormat="1" ht="6.9" customHeight="1">
      <c r="B33" s="25"/>
      <c r="D33" s="46"/>
      <c r="E33" s="46"/>
      <c r="F33" s="46"/>
      <c r="G33" s="46"/>
      <c r="H33" s="46"/>
      <c r="I33" s="46"/>
      <c r="J33" s="46"/>
      <c r="K33" s="46"/>
      <c r="L33" s="25"/>
    </row>
    <row r="34" spans="2:12" s="1" customFormat="1" ht="14.4" customHeight="1">
      <c r="B34" s="25"/>
      <c r="F34" s="28" t="s">
        <v>28</v>
      </c>
      <c r="I34" s="28" t="s">
        <v>27</v>
      </c>
      <c r="J34" s="28" t="s">
        <v>29</v>
      </c>
      <c r="L34" s="25"/>
    </row>
    <row r="35" spans="2:12" s="1" customFormat="1" ht="14.4" customHeight="1">
      <c r="B35" s="25"/>
      <c r="D35" s="84" t="s">
        <v>30</v>
      </c>
      <c r="E35" s="22" t="s">
        <v>31</v>
      </c>
      <c r="F35" s="78">
        <f>ROUND((SUM(BE122:BE195)),  2)</f>
        <v>0</v>
      </c>
      <c r="I35" s="85">
        <v>0.2</v>
      </c>
      <c r="J35" s="78">
        <f>ROUND(((SUM(BE122:BE195))*I35),  2)</f>
        <v>0</v>
      </c>
      <c r="L35" s="25"/>
    </row>
    <row r="36" spans="2:12" s="1" customFormat="1" ht="14.4" customHeight="1">
      <c r="B36" s="25"/>
      <c r="E36" s="22" t="s">
        <v>32</v>
      </c>
      <c r="F36" s="78">
        <f>ROUND((SUM(BF122:BF195)),  2)</f>
        <v>0</v>
      </c>
      <c r="I36" s="85">
        <v>0.2</v>
      </c>
      <c r="J36" s="78">
        <f>ROUND(((SUM(BF122:BF195))*I36),  2)</f>
        <v>0</v>
      </c>
      <c r="L36" s="25"/>
    </row>
    <row r="37" spans="2:12" s="1" customFormat="1" ht="14.4" hidden="1" customHeight="1">
      <c r="B37" s="25"/>
      <c r="E37" s="22" t="s">
        <v>33</v>
      </c>
      <c r="F37" s="78">
        <f>ROUND((SUM(BG122:BG195)),  2)</f>
        <v>0</v>
      </c>
      <c r="I37" s="85">
        <v>0.2</v>
      </c>
      <c r="J37" s="78">
        <f>0</f>
        <v>0</v>
      </c>
      <c r="L37" s="25"/>
    </row>
    <row r="38" spans="2:12" s="1" customFormat="1" ht="14.4" hidden="1" customHeight="1">
      <c r="B38" s="25"/>
      <c r="E38" s="22" t="s">
        <v>34</v>
      </c>
      <c r="F38" s="78">
        <f>ROUND((SUM(BH122:BH195)),  2)</f>
        <v>0</v>
      </c>
      <c r="I38" s="85">
        <v>0.2</v>
      </c>
      <c r="J38" s="78">
        <f>0</f>
        <v>0</v>
      </c>
      <c r="L38" s="25"/>
    </row>
    <row r="39" spans="2:12" s="1" customFormat="1" ht="14.4" hidden="1" customHeight="1">
      <c r="B39" s="25"/>
      <c r="E39" s="22" t="s">
        <v>35</v>
      </c>
      <c r="F39" s="78">
        <f>ROUND((SUM(BI122:BI195)),  2)</f>
        <v>0</v>
      </c>
      <c r="I39" s="85">
        <v>0</v>
      </c>
      <c r="J39" s="78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86"/>
      <c r="D41" s="87" t="s">
        <v>36</v>
      </c>
      <c r="E41" s="49"/>
      <c r="F41" s="49"/>
      <c r="G41" s="88" t="s">
        <v>37</v>
      </c>
      <c r="H41" s="89" t="s">
        <v>38</v>
      </c>
      <c r="I41" s="49"/>
      <c r="J41" s="90">
        <f>SUM(J32:J39)</f>
        <v>0</v>
      </c>
      <c r="K41" s="91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39</v>
      </c>
      <c r="E50" s="35"/>
      <c r="F50" s="35"/>
      <c r="G50" s="34" t="s">
        <v>40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41</v>
      </c>
      <c r="E61" s="27"/>
      <c r="F61" s="92" t="s">
        <v>42</v>
      </c>
      <c r="G61" s="36" t="s">
        <v>41</v>
      </c>
      <c r="H61" s="27"/>
      <c r="I61" s="27"/>
      <c r="J61" s="93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43</v>
      </c>
      <c r="E65" s="35"/>
      <c r="F65" s="35"/>
      <c r="G65" s="34" t="s">
        <v>44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41</v>
      </c>
      <c r="E76" s="27"/>
      <c r="F76" s="92" t="s">
        <v>42</v>
      </c>
      <c r="G76" s="36" t="s">
        <v>41</v>
      </c>
      <c r="H76" s="27"/>
      <c r="I76" s="27"/>
      <c r="J76" s="93" t="s">
        <v>42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12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12" s="1" customFormat="1" ht="24.9" customHeight="1">
      <c r="B82" s="25"/>
      <c r="C82" s="17" t="s">
        <v>84</v>
      </c>
      <c r="L82" s="25"/>
    </row>
    <row r="83" spans="2:12" s="1" customFormat="1" ht="6.9" customHeight="1">
      <c r="B83" s="25"/>
      <c r="L83" s="25"/>
    </row>
    <row r="84" spans="2:12" s="1" customFormat="1" ht="12" customHeight="1">
      <c r="B84" s="25"/>
      <c r="C84" s="22" t="s">
        <v>12</v>
      </c>
      <c r="L84" s="25"/>
    </row>
    <row r="85" spans="2:12" s="1" customFormat="1" ht="16.5" customHeight="1">
      <c r="B85" s="25"/>
      <c r="E85" s="184" t="str">
        <f>E7</f>
        <v>Nové zriadenie kuchyne v Materskej škole Slovenský Grob - OS ŠÚR</v>
      </c>
      <c r="F85" s="185"/>
      <c r="G85" s="185"/>
      <c r="H85" s="185"/>
      <c r="L85" s="25"/>
    </row>
    <row r="86" spans="2:12" ht="12" customHeight="1">
      <c r="B86" s="16"/>
      <c r="C86" s="22" t="s">
        <v>81</v>
      </c>
      <c r="L86" s="16"/>
    </row>
    <row r="87" spans="2:12" s="1" customFormat="1" ht="16.5" customHeight="1">
      <c r="B87" s="25"/>
      <c r="E87" s="184" t="s">
        <v>82</v>
      </c>
      <c r="F87" s="183"/>
      <c r="G87" s="183"/>
      <c r="H87" s="183"/>
      <c r="L87" s="25"/>
    </row>
    <row r="88" spans="2:12" s="1" customFormat="1" ht="12" customHeight="1">
      <c r="B88" s="25"/>
      <c r="C88" s="22" t="s">
        <v>83</v>
      </c>
      <c r="L88" s="25"/>
    </row>
    <row r="89" spans="2:12" s="1" customFormat="1" ht="16.5" customHeight="1">
      <c r="B89" s="25"/>
      <c r="E89" s="162" t="str">
        <f>E11</f>
        <v>1-1 - Vybavenie kuchyne</v>
      </c>
      <c r="F89" s="183"/>
      <c r="G89" s="183"/>
      <c r="H89" s="183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15</v>
      </c>
      <c r="F91" s="20" t="str">
        <f>F14</f>
        <v xml:space="preserve"> </v>
      </c>
      <c r="I91" s="22" t="s">
        <v>17</v>
      </c>
      <c r="J91" s="45" t="str">
        <f>IF(J14="","",J14)</f>
        <v/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18</v>
      </c>
      <c r="F93" s="20" t="str">
        <f>E17</f>
        <v xml:space="preserve"> </v>
      </c>
      <c r="I93" s="22" t="s">
        <v>22</v>
      </c>
      <c r="J93" s="23" t="str">
        <f>E23</f>
        <v xml:space="preserve"> </v>
      </c>
      <c r="L93" s="25"/>
    </row>
    <row r="94" spans="2:12" s="1" customFormat="1" ht="15.15" customHeight="1">
      <c r="B94" s="25"/>
      <c r="C94" s="22" t="s">
        <v>21</v>
      </c>
      <c r="F94" s="20" t="str">
        <f>IF(E20="","",E20)</f>
        <v xml:space="preserve"> </v>
      </c>
      <c r="I94" s="22" t="s">
        <v>24</v>
      </c>
      <c r="J94" s="23" t="str">
        <f>E26</f>
        <v xml:space="preserve"> 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94" t="s">
        <v>85</v>
      </c>
      <c r="D96" s="86"/>
      <c r="E96" s="86"/>
      <c r="F96" s="86"/>
      <c r="G96" s="86"/>
      <c r="H96" s="86"/>
      <c r="I96" s="86"/>
      <c r="J96" s="95" t="s">
        <v>86</v>
      </c>
      <c r="K96" s="86"/>
      <c r="L96" s="25"/>
    </row>
    <row r="97" spans="2:47" s="1" customFormat="1" ht="10.35" customHeight="1">
      <c r="B97" s="25"/>
      <c r="L97" s="25"/>
    </row>
    <row r="98" spans="2:47" s="1" customFormat="1" ht="22.95" customHeight="1">
      <c r="B98" s="25"/>
      <c r="C98" s="96" t="s">
        <v>87</v>
      </c>
      <c r="J98" s="58">
        <f>J122</f>
        <v>0</v>
      </c>
      <c r="L98" s="25"/>
      <c r="AU98" s="13" t="s">
        <v>88</v>
      </c>
    </row>
    <row r="99" spans="2:47" s="8" customFormat="1" ht="24.9" customHeight="1">
      <c r="B99" s="97"/>
      <c r="D99" s="98" t="s">
        <v>89</v>
      </c>
      <c r="E99" s="99"/>
      <c r="F99" s="99"/>
      <c r="G99" s="99"/>
      <c r="H99" s="99"/>
      <c r="I99" s="99"/>
      <c r="J99" s="100">
        <f>J123</f>
        <v>0</v>
      </c>
      <c r="L99" s="97"/>
    </row>
    <row r="100" spans="2:47" s="9" customFormat="1" ht="19.95" customHeight="1">
      <c r="B100" s="101"/>
      <c r="D100" s="102" t="s">
        <v>141</v>
      </c>
      <c r="E100" s="103"/>
      <c r="F100" s="103"/>
      <c r="G100" s="103"/>
      <c r="H100" s="103"/>
      <c r="I100" s="103"/>
      <c r="J100" s="104">
        <f>J124</f>
        <v>0</v>
      </c>
      <c r="L100" s="101"/>
    </row>
    <row r="101" spans="2:47" s="1" customFormat="1" ht="21.75" customHeight="1">
      <c r="B101" s="25"/>
      <c r="L101" s="25"/>
    </row>
    <row r="102" spans="2:47" s="1" customFormat="1" ht="6.9" customHeigh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25"/>
    </row>
    <row r="106" spans="2:47" s="1" customFormat="1" ht="6.9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25"/>
    </row>
    <row r="107" spans="2:47" s="1" customFormat="1" ht="24.9" customHeight="1">
      <c r="B107" s="25"/>
      <c r="C107" s="17" t="s">
        <v>90</v>
      </c>
      <c r="L107" s="25"/>
    </row>
    <row r="108" spans="2:47" s="1" customFormat="1" ht="6.9" customHeight="1">
      <c r="B108" s="25"/>
      <c r="L108" s="25"/>
    </row>
    <row r="109" spans="2:47" s="1" customFormat="1" ht="12" customHeight="1">
      <c r="B109" s="25"/>
      <c r="C109" s="22" t="s">
        <v>12</v>
      </c>
      <c r="L109" s="25"/>
    </row>
    <row r="110" spans="2:47" s="1" customFormat="1" ht="16.5" customHeight="1">
      <c r="B110" s="25"/>
      <c r="E110" s="184" t="str">
        <f>E7</f>
        <v>Nové zriadenie kuchyne v Materskej škole Slovenský Grob - OS ŠÚR</v>
      </c>
      <c r="F110" s="185"/>
      <c r="G110" s="185"/>
      <c r="H110" s="185"/>
      <c r="L110" s="25"/>
    </row>
    <row r="111" spans="2:47" ht="12" customHeight="1">
      <c r="B111" s="16"/>
      <c r="C111" s="22" t="s">
        <v>81</v>
      </c>
      <c r="L111" s="16"/>
    </row>
    <row r="112" spans="2:47" s="1" customFormat="1" ht="16.5" customHeight="1">
      <c r="B112" s="25"/>
      <c r="E112" s="184" t="s">
        <v>82</v>
      </c>
      <c r="F112" s="183"/>
      <c r="G112" s="183"/>
      <c r="H112" s="183"/>
      <c r="L112" s="25"/>
    </row>
    <row r="113" spans="2:65" s="1" customFormat="1" ht="12" customHeight="1">
      <c r="B113" s="25"/>
      <c r="C113" s="22" t="s">
        <v>83</v>
      </c>
      <c r="L113" s="25"/>
    </row>
    <row r="114" spans="2:65" s="1" customFormat="1" ht="16.5" customHeight="1">
      <c r="B114" s="25"/>
      <c r="E114" s="162" t="str">
        <f>E11</f>
        <v>1-1 - Vybavenie kuchyne</v>
      </c>
      <c r="F114" s="183"/>
      <c r="G114" s="183"/>
      <c r="H114" s="183"/>
      <c r="L114" s="25"/>
    </row>
    <row r="115" spans="2:65" s="1" customFormat="1" ht="6.9" customHeight="1">
      <c r="B115" s="25"/>
      <c r="L115" s="25"/>
    </row>
    <row r="116" spans="2:65" s="1" customFormat="1" ht="12" customHeight="1">
      <c r="B116" s="25"/>
      <c r="C116" s="22" t="s">
        <v>15</v>
      </c>
      <c r="F116" s="20" t="str">
        <f>F14</f>
        <v xml:space="preserve"> </v>
      </c>
      <c r="I116" s="22" t="s">
        <v>17</v>
      </c>
      <c r="J116" s="45" t="str">
        <f>IF(J14="","",J14)</f>
        <v/>
      </c>
      <c r="L116" s="25"/>
    </row>
    <row r="117" spans="2:65" s="1" customFormat="1" ht="6.9" customHeight="1">
      <c r="B117" s="25"/>
      <c r="L117" s="25"/>
    </row>
    <row r="118" spans="2:65" s="1" customFormat="1" ht="15.15" customHeight="1">
      <c r="B118" s="25"/>
      <c r="C118" s="22" t="s">
        <v>18</v>
      </c>
      <c r="F118" s="20" t="str">
        <f>E17</f>
        <v xml:space="preserve"> </v>
      </c>
      <c r="I118" s="22" t="s">
        <v>22</v>
      </c>
      <c r="J118" s="23" t="str">
        <f>E23</f>
        <v xml:space="preserve"> </v>
      </c>
      <c r="L118" s="25"/>
    </row>
    <row r="119" spans="2:65" s="1" customFormat="1" ht="15.15" customHeight="1">
      <c r="B119" s="25"/>
      <c r="C119" s="22" t="s">
        <v>21</v>
      </c>
      <c r="F119" s="20" t="str">
        <f>IF(E20="","",E20)</f>
        <v xml:space="preserve"> </v>
      </c>
      <c r="I119" s="22" t="s">
        <v>24</v>
      </c>
      <c r="J119" s="23" t="str">
        <f>E26</f>
        <v xml:space="preserve"> 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05"/>
      <c r="C121" s="106" t="s">
        <v>91</v>
      </c>
      <c r="D121" s="107" t="s">
        <v>51</v>
      </c>
      <c r="E121" s="107" t="s">
        <v>47</v>
      </c>
      <c r="F121" s="107" t="s">
        <v>48</v>
      </c>
      <c r="G121" s="107" t="s">
        <v>92</v>
      </c>
      <c r="H121" s="107" t="s">
        <v>93</v>
      </c>
      <c r="I121" s="107" t="s">
        <v>94</v>
      </c>
      <c r="J121" s="108" t="s">
        <v>86</v>
      </c>
      <c r="K121" s="109" t="s">
        <v>95</v>
      </c>
      <c r="L121" s="105"/>
      <c r="M121" s="51" t="s">
        <v>1</v>
      </c>
      <c r="N121" s="52" t="s">
        <v>30</v>
      </c>
      <c r="O121" s="52" t="s">
        <v>96</v>
      </c>
      <c r="P121" s="52" t="s">
        <v>97</v>
      </c>
      <c r="Q121" s="52" t="s">
        <v>98</v>
      </c>
      <c r="R121" s="52" t="s">
        <v>99</v>
      </c>
      <c r="S121" s="52" t="s">
        <v>100</v>
      </c>
      <c r="T121" s="53" t="s">
        <v>101</v>
      </c>
    </row>
    <row r="122" spans="2:65" s="1" customFormat="1" ht="22.95" customHeight="1">
      <c r="B122" s="25"/>
      <c r="C122" s="56" t="s">
        <v>87</v>
      </c>
      <c r="J122" s="110">
        <f>BK122</f>
        <v>0</v>
      </c>
      <c r="L122" s="25"/>
      <c r="M122" s="54"/>
      <c r="N122" s="46"/>
      <c r="O122" s="46"/>
      <c r="P122" s="111">
        <f>P123</f>
        <v>0</v>
      </c>
      <c r="Q122" s="46"/>
      <c r="R122" s="111">
        <f>R123</f>
        <v>0</v>
      </c>
      <c r="S122" s="46"/>
      <c r="T122" s="112">
        <f>T123</f>
        <v>0</v>
      </c>
      <c r="AT122" s="13" t="s">
        <v>65</v>
      </c>
      <c r="AU122" s="13" t="s">
        <v>88</v>
      </c>
      <c r="BK122" s="113">
        <f>BK123</f>
        <v>0</v>
      </c>
    </row>
    <row r="123" spans="2:65" s="11" customFormat="1" ht="25.95" customHeight="1">
      <c r="B123" s="114"/>
      <c r="D123" s="115" t="s">
        <v>65</v>
      </c>
      <c r="E123" s="116" t="s">
        <v>139</v>
      </c>
      <c r="F123" s="116" t="s">
        <v>140</v>
      </c>
      <c r="J123" s="117">
        <f>BK123</f>
        <v>0</v>
      </c>
      <c r="L123" s="114"/>
      <c r="M123" s="118"/>
      <c r="P123" s="119">
        <f>P124</f>
        <v>0</v>
      </c>
      <c r="R123" s="119">
        <f>R124</f>
        <v>0</v>
      </c>
      <c r="T123" s="120">
        <f>T124</f>
        <v>0</v>
      </c>
      <c r="AR123" s="115" t="s">
        <v>76</v>
      </c>
      <c r="AT123" s="121" t="s">
        <v>65</v>
      </c>
      <c r="AU123" s="121" t="s">
        <v>66</v>
      </c>
      <c r="AY123" s="115" t="s">
        <v>102</v>
      </c>
      <c r="BK123" s="122">
        <f>BK124</f>
        <v>0</v>
      </c>
    </row>
    <row r="124" spans="2:65" s="11" customFormat="1" ht="22.95" customHeight="1">
      <c r="B124" s="114"/>
      <c r="D124" s="115" t="s">
        <v>65</v>
      </c>
      <c r="E124" s="123" t="s">
        <v>142</v>
      </c>
      <c r="F124" s="123" t="s">
        <v>143</v>
      </c>
      <c r="J124" s="124">
        <f>BK124</f>
        <v>0</v>
      </c>
      <c r="L124" s="114"/>
      <c r="M124" s="118"/>
      <c r="P124" s="119">
        <f>SUM(P125:P195)</f>
        <v>0</v>
      </c>
      <c r="R124" s="119">
        <f>SUM(R125:R195)</f>
        <v>0</v>
      </c>
      <c r="T124" s="120">
        <f>SUM(T125:T195)</f>
        <v>0</v>
      </c>
      <c r="AR124" s="115" t="s">
        <v>76</v>
      </c>
      <c r="AT124" s="121" t="s">
        <v>65</v>
      </c>
      <c r="AU124" s="121" t="s">
        <v>70</v>
      </c>
      <c r="AY124" s="115" t="s">
        <v>102</v>
      </c>
      <c r="BK124" s="122">
        <f>SUM(BK125:BK195)</f>
        <v>0</v>
      </c>
    </row>
    <row r="125" spans="2:65" s="1" customFormat="1" ht="16.5" customHeight="1">
      <c r="B125" s="125"/>
      <c r="C125" s="126" t="s">
        <v>70</v>
      </c>
      <c r="D125" s="126" t="s">
        <v>103</v>
      </c>
      <c r="E125" s="127" t="s">
        <v>144</v>
      </c>
      <c r="F125" s="128" t="s">
        <v>145</v>
      </c>
      <c r="G125" s="129" t="s">
        <v>138</v>
      </c>
      <c r="H125" s="130">
        <v>1</v>
      </c>
      <c r="I125" s="131"/>
      <c r="J125" s="131">
        <f>ROUND(I125*H125,2)</f>
        <v>0</v>
      </c>
      <c r="K125" s="128" t="s">
        <v>1</v>
      </c>
      <c r="L125" s="25"/>
      <c r="M125" s="132" t="s">
        <v>1</v>
      </c>
      <c r="N125" s="133" t="s">
        <v>32</v>
      </c>
      <c r="O125" s="134">
        <v>0</v>
      </c>
      <c r="P125" s="134">
        <f>O125*H125</f>
        <v>0</v>
      </c>
      <c r="Q125" s="134">
        <v>0</v>
      </c>
      <c r="R125" s="134">
        <f>Q125*H125</f>
        <v>0</v>
      </c>
      <c r="S125" s="134">
        <v>0</v>
      </c>
      <c r="T125" s="135">
        <f>S125*H125</f>
        <v>0</v>
      </c>
      <c r="AR125" s="136" t="s">
        <v>117</v>
      </c>
      <c r="AT125" s="136" t="s">
        <v>103</v>
      </c>
      <c r="AU125" s="136" t="s">
        <v>76</v>
      </c>
      <c r="AY125" s="13" t="s">
        <v>102</v>
      </c>
      <c r="BE125" s="137">
        <f>IF(N125="základná",J125,0)</f>
        <v>0</v>
      </c>
      <c r="BF125" s="137">
        <f>IF(N125="znížená",J125,0)</f>
        <v>0</v>
      </c>
      <c r="BG125" s="137">
        <f>IF(N125="zákl. prenesená",J125,0)</f>
        <v>0</v>
      </c>
      <c r="BH125" s="137">
        <f>IF(N125="zníž. prenesená",J125,0)</f>
        <v>0</v>
      </c>
      <c r="BI125" s="137">
        <f>IF(N125="nulová",J125,0)</f>
        <v>0</v>
      </c>
      <c r="BJ125" s="13" t="s">
        <v>76</v>
      </c>
      <c r="BK125" s="137">
        <f>ROUND(I125*H125,2)</f>
        <v>0</v>
      </c>
      <c r="BL125" s="13" t="s">
        <v>117</v>
      </c>
      <c r="BM125" s="136" t="s">
        <v>70</v>
      </c>
    </row>
    <row r="126" spans="2:65" s="1" customFormat="1" ht="38.4">
      <c r="B126" s="25"/>
      <c r="D126" s="138" t="s">
        <v>137</v>
      </c>
      <c r="F126" s="139" t="s">
        <v>146</v>
      </c>
      <c r="L126" s="25"/>
      <c r="M126" s="140"/>
      <c r="T126" s="48"/>
      <c r="AT126" s="13" t="s">
        <v>137</v>
      </c>
      <c r="AU126" s="13" t="s">
        <v>76</v>
      </c>
    </row>
    <row r="127" spans="2:65" s="1" customFormat="1" ht="16.5" customHeight="1">
      <c r="B127" s="125"/>
      <c r="C127" s="126" t="s">
        <v>76</v>
      </c>
      <c r="D127" s="126" t="s">
        <v>103</v>
      </c>
      <c r="E127" s="127" t="s">
        <v>147</v>
      </c>
      <c r="F127" s="128" t="s">
        <v>148</v>
      </c>
      <c r="G127" s="129" t="s">
        <v>138</v>
      </c>
      <c r="H127" s="130">
        <v>1</v>
      </c>
      <c r="I127" s="131"/>
      <c r="J127" s="131">
        <f>ROUND(I127*H127,2)</f>
        <v>0</v>
      </c>
      <c r="K127" s="128" t="s">
        <v>1</v>
      </c>
      <c r="L127" s="25"/>
      <c r="M127" s="132" t="s">
        <v>1</v>
      </c>
      <c r="N127" s="133" t="s">
        <v>32</v>
      </c>
      <c r="O127" s="134">
        <v>0</v>
      </c>
      <c r="P127" s="134">
        <f>O127*H127</f>
        <v>0</v>
      </c>
      <c r="Q127" s="134">
        <v>0</v>
      </c>
      <c r="R127" s="134">
        <f>Q127*H127</f>
        <v>0</v>
      </c>
      <c r="S127" s="134">
        <v>0</v>
      </c>
      <c r="T127" s="135">
        <f>S127*H127</f>
        <v>0</v>
      </c>
      <c r="AR127" s="136" t="s">
        <v>117</v>
      </c>
      <c r="AT127" s="136" t="s">
        <v>103</v>
      </c>
      <c r="AU127" s="136" t="s">
        <v>76</v>
      </c>
      <c r="AY127" s="13" t="s">
        <v>102</v>
      </c>
      <c r="BE127" s="137">
        <f>IF(N127="základná",J127,0)</f>
        <v>0</v>
      </c>
      <c r="BF127" s="137">
        <f>IF(N127="znížená",J127,0)</f>
        <v>0</v>
      </c>
      <c r="BG127" s="137">
        <f>IF(N127="zákl. prenesená",J127,0)</f>
        <v>0</v>
      </c>
      <c r="BH127" s="137">
        <f>IF(N127="zníž. prenesená",J127,0)</f>
        <v>0</v>
      </c>
      <c r="BI127" s="137">
        <f>IF(N127="nulová",J127,0)</f>
        <v>0</v>
      </c>
      <c r="BJ127" s="13" t="s">
        <v>76</v>
      </c>
      <c r="BK127" s="137">
        <f>ROUND(I127*H127,2)</f>
        <v>0</v>
      </c>
      <c r="BL127" s="13" t="s">
        <v>117</v>
      </c>
      <c r="BM127" s="136" t="s">
        <v>76</v>
      </c>
    </row>
    <row r="128" spans="2:65" s="1" customFormat="1" ht="38.4">
      <c r="B128" s="25"/>
      <c r="D128" s="138" t="s">
        <v>137</v>
      </c>
      <c r="F128" s="139" t="s">
        <v>149</v>
      </c>
      <c r="L128" s="25"/>
      <c r="M128" s="140"/>
      <c r="T128" s="48"/>
      <c r="AT128" s="13" t="s">
        <v>137</v>
      </c>
      <c r="AU128" s="13" t="s">
        <v>76</v>
      </c>
    </row>
    <row r="129" spans="2:65" s="1" customFormat="1" ht="16.5" customHeight="1">
      <c r="B129" s="125"/>
      <c r="C129" s="126" t="s">
        <v>105</v>
      </c>
      <c r="D129" s="126" t="s">
        <v>103</v>
      </c>
      <c r="E129" s="127" t="s">
        <v>150</v>
      </c>
      <c r="F129" s="128" t="s">
        <v>151</v>
      </c>
      <c r="G129" s="129" t="s">
        <v>138</v>
      </c>
      <c r="H129" s="130">
        <v>1</v>
      </c>
      <c r="I129" s="131"/>
      <c r="J129" s="131">
        <f>ROUND(I129*H129,2)</f>
        <v>0</v>
      </c>
      <c r="K129" s="128" t="s">
        <v>1</v>
      </c>
      <c r="L129" s="25"/>
      <c r="M129" s="132" t="s">
        <v>1</v>
      </c>
      <c r="N129" s="133" t="s">
        <v>32</v>
      </c>
      <c r="O129" s="134">
        <v>0</v>
      </c>
      <c r="P129" s="134">
        <f>O129*H129</f>
        <v>0</v>
      </c>
      <c r="Q129" s="134">
        <v>0</v>
      </c>
      <c r="R129" s="134">
        <f>Q129*H129</f>
        <v>0</v>
      </c>
      <c r="S129" s="134">
        <v>0</v>
      </c>
      <c r="T129" s="135">
        <f>S129*H129</f>
        <v>0</v>
      </c>
      <c r="AR129" s="136" t="s">
        <v>117</v>
      </c>
      <c r="AT129" s="136" t="s">
        <v>103</v>
      </c>
      <c r="AU129" s="136" t="s">
        <v>76</v>
      </c>
      <c r="AY129" s="13" t="s">
        <v>102</v>
      </c>
      <c r="BE129" s="137">
        <f>IF(N129="základná",J129,0)</f>
        <v>0</v>
      </c>
      <c r="BF129" s="137">
        <f>IF(N129="znížená",J129,0)</f>
        <v>0</v>
      </c>
      <c r="BG129" s="137">
        <f>IF(N129="zákl. prenesená",J129,0)</f>
        <v>0</v>
      </c>
      <c r="BH129" s="137">
        <f>IF(N129="zníž. prenesená",J129,0)</f>
        <v>0</v>
      </c>
      <c r="BI129" s="137">
        <f>IF(N129="nulová",J129,0)</f>
        <v>0</v>
      </c>
      <c r="BJ129" s="13" t="s">
        <v>76</v>
      </c>
      <c r="BK129" s="137">
        <f>ROUND(I129*H129,2)</f>
        <v>0</v>
      </c>
      <c r="BL129" s="13" t="s">
        <v>117</v>
      </c>
      <c r="BM129" s="136" t="s">
        <v>105</v>
      </c>
    </row>
    <row r="130" spans="2:65" s="1" customFormat="1" ht="19.2">
      <c r="B130" s="25"/>
      <c r="D130" s="138" t="s">
        <v>137</v>
      </c>
      <c r="F130" s="139" t="s">
        <v>152</v>
      </c>
      <c r="L130" s="25"/>
      <c r="M130" s="140"/>
      <c r="T130" s="48"/>
      <c r="AT130" s="13" t="s">
        <v>137</v>
      </c>
      <c r="AU130" s="13" t="s">
        <v>76</v>
      </c>
    </row>
    <row r="131" spans="2:65" s="1" customFormat="1" ht="16.5" customHeight="1">
      <c r="B131" s="125"/>
      <c r="C131" s="126" t="s">
        <v>104</v>
      </c>
      <c r="D131" s="126" t="s">
        <v>103</v>
      </c>
      <c r="E131" s="127" t="s">
        <v>153</v>
      </c>
      <c r="F131" s="128" t="s">
        <v>154</v>
      </c>
      <c r="G131" s="129" t="s">
        <v>138</v>
      </c>
      <c r="H131" s="130">
        <v>1</v>
      </c>
      <c r="I131" s="131"/>
      <c r="J131" s="131">
        <f>ROUND(I131*H131,2)</f>
        <v>0</v>
      </c>
      <c r="K131" s="128" t="s">
        <v>1</v>
      </c>
      <c r="L131" s="25"/>
      <c r="M131" s="132" t="s">
        <v>1</v>
      </c>
      <c r="N131" s="133" t="s">
        <v>32</v>
      </c>
      <c r="O131" s="134">
        <v>0</v>
      </c>
      <c r="P131" s="134">
        <f>O131*H131</f>
        <v>0</v>
      </c>
      <c r="Q131" s="134">
        <v>0</v>
      </c>
      <c r="R131" s="134">
        <f>Q131*H131</f>
        <v>0</v>
      </c>
      <c r="S131" s="134">
        <v>0</v>
      </c>
      <c r="T131" s="135">
        <f>S131*H131</f>
        <v>0</v>
      </c>
      <c r="AR131" s="136" t="s">
        <v>117</v>
      </c>
      <c r="AT131" s="136" t="s">
        <v>103</v>
      </c>
      <c r="AU131" s="136" t="s">
        <v>76</v>
      </c>
      <c r="AY131" s="13" t="s">
        <v>102</v>
      </c>
      <c r="BE131" s="137">
        <f>IF(N131="základná",J131,0)</f>
        <v>0</v>
      </c>
      <c r="BF131" s="137">
        <f>IF(N131="znížená",J131,0)</f>
        <v>0</v>
      </c>
      <c r="BG131" s="137">
        <f>IF(N131="zákl. prenesená",J131,0)</f>
        <v>0</v>
      </c>
      <c r="BH131" s="137">
        <f>IF(N131="zníž. prenesená",J131,0)</f>
        <v>0</v>
      </c>
      <c r="BI131" s="137">
        <f>IF(N131="nulová",J131,0)</f>
        <v>0</v>
      </c>
      <c r="BJ131" s="13" t="s">
        <v>76</v>
      </c>
      <c r="BK131" s="137">
        <f>ROUND(I131*H131,2)</f>
        <v>0</v>
      </c>
      <c r="BL131" s="13" t="s">
        <v>117</v>
      </c>
      <c r="BM131" s="136" t="s">
        <v>104</v>
      </c>
    </row>
    <row r="132" spans="2:65" s="1" customFormat="1" ht="28.8">
      <c r="B132" s="25"/>
      <c r="D132" s="138" t="s">
        <v>137</v>
      </c>
      <c r="F132" s="139" t="s">
        <v>155</v>
      </c>
      <c r="L132" s="25"/>
      <c r="M132" s="140"/>
      <c r="T132" s="48"/>
      <c r="AT132" s="13" t="s">
        <v>137</v>
      </c>
      <c r="AU132" s="13" t="s">
        <v>76</v>
      </c>
    </row>
    <row r="133" spans="2:65" s="1" customFormat="1" ht="16.5" customHeight="1">
      <c r="B133" s="125"/>
      <c r="C133" s="126" t="s">
        <v>106</v>
      </c>
      <c r="D133" s="126" t="s">
        <v>103</v>
      </c>
      <c r="E133" s="127" t="s">
        <v>156</v>
      </c>
      <c r="F133" s="128" t="s">
        <v>157</v>
      </c>
      <c r="G133" s="129" t="s">
        <v>138</v>
      </c>
      <c r="H133" s="130">
        <v>1</v>
      </c>
      <c r="I133" s="131"/>
      <c r="J133" s="131">
        <f>ROUND(I133*H133,2)</f>
        <v>0</v>
      </c>
      <c r="K133" s="128" t="s">
        <v>1</v>
      </c>
      <c r="L133" s="25"/>
      <c r="M133" s="132" t="s">
        <v>1</v>
      </c>
      <c r="N133" s="133" t="s">
        <v>32</v>
      </c>
      <c r="O133" s="134">
        <v>0</v>
      </c>
      <c r="P133" s="134">
        <f>O133*H133</f>
        <v>0</v>
      </c>
      <c r="Q133" s="134">
        <v>0</v>
      </c>
      <c r="R133" s="134">
        <f>Q133*H133</f>
        <v>0</v>
      </c>
      <c r="S133" s="134">
        <v>0</v>
      </c>
      <c r="T133" s="135">
        <f>S133*H133</f>
        <v>0</v>
      </c>
      <c r="AR133" s="136" t="s">
        <v>117</v>
      </c>
      <c r="AT133" s="136" t="s">
        <v>103</v>
      </c>
      <c r="AU133" s="136" t="s">
        <v>76</v>
      </c>
      <c r="AY133" s="13" t="s">
        <v>102</v>
      </c>
      <c r="BE133" s="137">
        <f>IF(N133="základná",J133,0)</f>
        <v>0</v>
      </c>
      <c r="BF133" s="137">
        <f>IF(N133="znížená",J133,0)</f>
        <v>0</v>
      </c>
      <c r="BG133" s="137">
        <f>IF(N133="zákl. prenesená",J133,0)</f>
        <v>0</v>
      </c>
      <c r="BH133" s="137">
        <f>IF(N133="zníž. prenesená",J133,0)</f>
        <v>0</v>
      </c>
      <c r="BI133" s="137">
        <f>IF(N133="nulová",J133,0)</f>
        <v>0</v>
      </c>
      <c r="BJ133" s="13" t="s">
        <v>76</v>
      </c>
      <c r="BK133" s="137">
        <f>ROUND(I133*H133,2)</f>
        <v>0</v>
      </c>
      <c r="BL133" s="13" t="s">
        <v>117</v>
      </c>
      <c r="BM133" s="136" t="s">
        <v>106</v>
      </c>
    </row>
    <row r="134" spans="2:65" s="1" customFormat="1" ht="48">
      <c r="B134" s="25"/>
      <c r="D134" s="138" t="s">
        <v>137</v>
      </c>
      <c r="F134" s="139" t="s">
        <v>158</v>
      </c>
      <c r="L134" s="25"/>
      <c r="M134" s="140"/>
      <c r="T134" s="48"/>
      <c r="AT134" s="13" t="s">
        <v>137</v>
      </c>
      <c r="AU134" s="13" t="s">
        <v>76</v>
      </c>
    </row>
    <row r="135" spans="2:65" s="1" customFormat="1" ht="16.5" customHeight="1">
      <c r="B135" s="125"/>
      <c r="C135" s="126" t="s">
        <v>107</v>
      </c>
      <c r="D135" s="126" t="s">
        <v>103</v>
      </c>
      <c r="E135" s="127" t="s">
        <v>159</v>
      </c>
      <c r="F135" s="128" t="s">
        <v>160</v>
      </c>
      <c r="G135" s="129" t="s">
        <v>138</v>
      </c>
      <c r="H135" s="130">
        <v>1</v>
      </c>
      <c r="I135" s="131"/>
      <c r="J135" s="131">
        <f>ROUND(I135*H135,2)</f>
        <v>0</v>
      </c>
      <c r="K135" s="128" t="s">
        <v>1</v>
      </c>
      <c r="L135" s="25"/>
      <c r="M135" s="132" t="s">
        <v>1</v>
      </c>
      <c r="N135" s="133" t="s">
        <v>32</v>
      </c>
      <c r="O135" s="134">
        <v>0</v>
      </c>
      <c r="P135" s="134">
        <f>O135*H135</f>
        <v>0</v>
      </c>
      <c r="Q135" s="134">
        <v>0</v>
      </c>
      <c r="R135" s="134">
        <f>Q135*H135</f>
        <v>0</v>
      </c>
      <c r="S135" s="134">
        <v>0</v>
      </c>
      <c r="T135" s="135">
        <f>S135*H135</f>
        <v>0</v>
      </c>
      <c r="AR135" s="136" t="s">
        <v>117</v>
      </c>
      <c r="AT135" s="136" t="s">
        <v>103</v>
      </c>
      <c r="AU135" s="136" t="s">
        <v>76</v>
      </c>
      <c r="AY135" s="13" t="s">
        <v>102</v>
      </c>
      <c r="BE135" s="137">
        <f>IF(N135="základná",J135,0)</f>
        <v>0</v>
      </c>
      <c r="BF135" s="137">
        <f>IF(N135="znížená",J135,0)</f>
        <v>0</v>
      </c>
      <c r="BG135" s="137">
        <f>IF(N135="zákl. prenesená",J135,0)</f>
        <v>0</v>
      </c>
      <c r="BH135" s="137">
        <f>IF(N135="zníž. prenesená",J135,0)</f>
        <v>0</v>
      </c>
      <c r="BI135" s="137">
        <f>IF(N135="nulová",J135,0)</f>
        <v>0</v>
      </c>
      <c r="BJ135" s="13" t="s">
        <v>76</v>
      </c>
      <c r="BK135" s="137">
        <f>ROUND(I135*H135,2)</f>
        <v>0</v>
      </c>
      <c r="BL135" s="13" t="s">
        <v>117</v>
      </c>
      <c r="BM135" s="136" t="s">
        <v>107</v>
      </c>
    </row>
    <row r="136" spans="2:65" s="1" customFormat="1" ht="268.8">
      <c r="B136" s="25"/>
      <c r="D136" s="138" t="s">
        <v>137</v>
      </c>
      <c r="F136" s="139" t="s">
        <v>161</v>
      </c>
      <c r="L136" s="25"/>
      <c r="M136" s="140"/>
      <c r="T136" s="48"/>
      <c r="AT136" s="13" t="s">
        <v>137</v>
      </c>
      <c r="AU136" s="13" t="s">
        <v>76</v>
      </c>
    </row>
    <row r="137" spans="2:65" s="1" customFormat="1" ht="16.5" customHeight="1">
      <c r="B137" s="125"/>
      <c r="C137" s="126" t="s">
        <v>108</v>
      </c>
      <c r="D137" s="126" t="s">
        <v>103</v>
      </c>
      <c r="E137" s="127" t="s">
        <v>162</v>
      </c>
      <c r="F137" s="128" t="s">
        <v>163</v>
      </c>
      <c r="G137" s="129" t="s">
        <v>138</v>
      </c>
      <c r="H137" s="130">
        <v>2</v>
      </c>
      <c r="I137" s="131"/>
      <c r="J137" s="131">
        <f>ROUND(I137*H137,2)</f>
        <v>0</v>
      </c>
      <c r="K137" s="128" t="s">
        <v>1</v>
      </c>
      <c r="L137" s="25"/>
      <c r="M137" s="132" t="s">
        <v>1</v>
      </c>
      <c r="N137" s="133" t="s">
        <v>32</v>
      </c>
      <c r="O137" s="134">
        <v>0</v>
      </c>
      <c r="P137" s="134">
        <f>O137*H137</f>
        <v>0</v>
      </c>
      <c r="Q137" s="134">
        <v>0</v>
      </c>
      <c r="R137" s="134">
        <f>Q137*H137</f>
        <v>0</v>
      </c>
      <c r="S137" s="134">
        <v>0</v>
      </c>
      <c r="T137" s="135">
        <f>S137*H137</f>
        <v>0</v>
      </c>
      <c r="AR137" s="136" t="s">
        <v>117</v>
      </c>
      <c r="AT137" s="136" t="s">
        <v>103</v>
      </c>
      <c r="AU137" s="136" t="s">
        <v>76</v>
      </c>
      <c r="AY137" s="13" t="s">
        <v>102</v>
      </c>
      <c r="BE137" s="137">
        <f>IF(N137="základná",J137,0)</f>
        <v>0</v>
      </c>
      <c r="BF137" s="137">
        <f>IF(N137="znížená",J137,0)</f>
        <v>0</v>
      </c>
      <c r="BG137" s="137">
        <f>IF(N137="zákl. prenesená",J137,0)</f>
        <v>0</v>
      </c>
      <c r="BH137" s="137">
        <f>IF(N137="zníž. prenesená",J137,0)</f>
        <v>0</v>
      </c>
      <c r="BI137" s="137">
        <f>IF(N137="nulová",J137,0)</f>
        <v>0</v>
      </c>
      <c r="BJ137" s="13" t="s">
        <v>76</v>
      </c>
      <c r="BK137" s="137">
        <f>ROUND(I137*H137,2)</f>
        <v>0</v>
      </c>
      <c r="BL137" s="13" t="s">
        <v>117</v>
      </c>
      <c r="BM137" s="136" t="s">
        <v>108</v>
      </c>
    </row>
    <row r="138" spans="2:65" s="1" customFormat="1" ht="19.2">
      <c r="B138" s="25"/>
      <c r="D138" s="138" t="s">
        <v>137</v>
      </c>
      <c r="F138" s="139" t="s">
        <v>164</v>
      </c>
      <c r="L138" s="25"/>
      <c r="M138" s="140"/>
      <c r="T138" s="48"/>
      <c r="AT138" s="13" t="s">
        <v>137</v>
      </c>
      <c r="AU138" s="13" t="s">
        <v>76</v>
      </c>
    </row>
    <row r="139" spans="2:65" s="1" customFormat="1" ht="24" customHeight="1">
      <c r="B139" s="125"/>
      <c r="C139" s="126" t="s">
        <v>109</v>
      </c>
      <c r="D139" s="126" t="s">
        <v>103</v>
      </c>
      <c r="E139" s="127" t="s">
        <v>165</v>
      </c>
      <c r="F139" s="128" t="s">
        <v>166</v>
      </c>
      <c r="G139" s="129" t="s">
        <v>138</v>
      </c>
      <c r="H139" s="130">
        <v>1</v>
      </c>
      <c r="I139" s="131"/>
      <c r="J139" s="131">
        <f>ROUND(I139*H139,2)</f>
        <v>0</v>
      </c>
      <c r="K139" s="128" t="s">
        <v>1</v>
      </c>
      <c r="L139" s="25"/>
      <c r="M139" s="132" t="s">
        <v>1</v>
      </c>
      <c r="N139" s="133" t="s">
        <v>32</v>
      </c>
      <c r="O139" s="134">
        <v>0</v>
      </c>
      <c r="P139" s="134">
        <f>O139*H139</f>
        <v>0</v>
      </c>
      <c r="Q139" s="134">
        <v>0</v>
      </c>
      <c r="R139" s="134">
        <f>Q139*H139</f>
        <v>0</v>
      </c>
      <c r="S139" s="134">
        <v>0</v>
      </c>
      <c r="T139" s="135">
        <f>S139*H139</f>
        <v>0</v>
      </c>
      <c r="AR139" s="136" t="s">
        <v>117</v>
      </c>
      <c r="AT139" s="136" t="s">
        <v>103</v>
      </c>
      <c r="AU139" s="136" t="s">
        <v>76</v>
      </c>
      <c r="AY139" s="13" t="s">
        <v>102</v>
      </c>
      <c r="BE139" s="137">
        <f>IF(N139="základná",J139,0)</f>
        <v>0</v>
      </c>
      <c r="BF139" s="137">
        <f>IF(N139="znížená",J139,0)</f>
        <v>0</v>
      </c>
      <c r="BG139" s="137">
        <f>IF(N139="zákl. prenesená",J139,0)</f>
        <v>0</v>
      </c>
      <c r="BH139" s="137">
        <f>IF(N139="zníž. prenesená",J139,0)</f>
        <v>0</v>
      </c>
      <c r="BI139" s="137">
        <f>IF(N139="nulová",J139,0)</f>
        <v>0</v>
      </c>
      <c r="BJ139" s="13" t="s">
        <v>76</v>
      </c>
      <c r="BK139" s="137">
        <f>ROUND(I139*H139,2)</f>
        <v>0</v>
      </c>
      <c r="BL139" s="13" t="s">
        <v>117</v>
      </c>
      <c r="BM139" s="136" t="s">
        <v>109</v>
      </c>
    </row>
    <row r="140" spans="2:65" s="1" customFormat="1" ht="144">
      <c r="B140" s="25"/>
      <c r="D140" s="138" t="s">
        <v>137</v>
      </c>
      <c r="F140" s="139" t="s">
        <v>167</v>
      </c>
      <c r="L140" s="25"/>
      <c r="M140" s="140"/>
      <c r="T140" s="48"/>
      <c r="AT140" s="13" t="s">
        <v>137</v>
      </c>
      <c r="AU140" s="13" t="s">
        <v>76</v>
      </c>
    </row>
    <row r="141" spans="2:65" s="1" customFormat="1" ht="16.5" customHeight="1">
      <c r="B141" s="125"/>
      <c r="C141" s="126" t="s">
        <v>110</v>
      </c>
      <c r="D141" s="126" t="s">
        <v>103</v>
      </c>
      <c r="E141" s="127" t="s">
        <v>168</v>
      </c>
      <c r="F141" s="128" t="s">
        <v>169</v>
      </c>
      <c r="G141" s="129" t="s">
        <v>138</v>
      </c>
      <c r="H141" s="130">
        <v>1</v>
      </c>
      <c r="I141" s="131"/>
      <c r="J141" s="131">
        <f>ROUND(I141*H141,2)</f>
        <v>0</v>
      </c>
      <c r="K141" s="128" t="s">
        <v>1</v>
      </c>
      <c r="L141" s="25"/>
      <c r="M141" s="132" t="s">
        <v>1</v>
      </c>
      <c r="N141" s="133" t="s">
        <v>32</v>
      </c>
      <c r="O141" s="134">
        <v>0</v>
      </c>
      <c r="P141" s="134">
        <f>O141*H141</f>
        <v>0</v>
      </c>
      <c r="Q141" s="134">
        <v>0</v>
      </c>
      <c r="R141" s="134">
        <f>Q141*H141</f>
        <v>0</v>
      </c>
      <c r="S141" s="134">
        <v>0</v>
      </c>
      <c r="T141" s="135">
        <f>S141*H141</f>
        <v>0</v>
      </c>
      <c r="AR141" s="136" t="s">
        <v>117</v>
      </c>
      <c r="AT141" s="136" t="s">
        <v>103</v>
      </c>
      <c r="AU141" s="136" t="s">
        <v>76</v>
      </c>
      <c r="AY141" s="13" t="s">
        <v>102</v>
      </c>
      <c r="BE141" s="137">
        <f>IF(N141="základná",J141,0)</f>
        <v>0</v>
      </c>
      <c r="BF141" s="137">
        <f>IF(N141="znížená",J141,0)</f>
        <v>0</v>
      </c>
      <c r="BG141" s="137">
        <f>IF(N141="zákl. prenesená",J141,0)</f>
        <v>0</v>
      </c>
      <c r="BH141" s="137">
        <f>IF(N141="zníž. prenesená",J141,0)</f>
        <v>0</v>
      </c>
      <c r="BI141" s="137">
        <f>IF(N141="nulová",J141,0)</f>
        <v>0</v>
      </c>
      <c r="BJ141" s="13" t="s">
        <v>76</v>
      </c>
      <c r="BK141" s="137">
        <f>ROUND(I141*H141,2)</f>
        <v>0</v>
      </c>
      <c r="BL141" s="13" t="s">
        <v>117</v>
      </c>
      <c r="BM141" s="136" t="s">
        <v>110</v>
      </c>
    </row>
    <row r="142" spans="2:65" s="1" customFormat="1" ht="19.2">
      <c r="B142" s="25"/>
      <c r="D142" s="138" t="s">
        <v>137</v>
      </c>
      <c r="F142" s="139" t="s">
        <v>170</v>
      </c>
      <c r="L142" s="25"/>
      <c r="M142" s="140"/>
      <c r="T142" s="48"/>
      <c r="AT142" s="13" t="s">
        <v>137</v>
      </c>
      <c r="AU142" s="13" t="s">
        <v>76</v>
      </c>
    </row>
    <row r="143" spans="2:65" s="1" customFormat="1" ht="16.5" customHeight="1">
      <c r="B143" s="125"/>
      <c r="C143" s="126" t="s">
        <v>111</v>
      </c>
      <c r="D143" s="126" t="s">
        <v>103</v>
      </c>
      <c r="E143" s="127" t="s">
        <v>171</v>
      </c>
      <c r="F143" s="128" t="s">
        <v>172</v>
      </c>
      <c r="G143" s="129" t="s">
        <v>138</v>
      </c>
      <c r="H143" s="130">
        <v>2</v>
      </c>
      <c r="I143" s="131"/>
      <c r="J143" s="131">
        <f>ROUND(I143*H143,2)</f>
        <v>0</v>
      </c>
      <c r="K143" s="128" t="s">
        <v>1</v>
      </c>
      <c r="L143" s="25"/>
      <c r="M143" s="132" t="s">
        <v>1</v>
      </c>
      <c r="N143" s="133" t="s">
        <v>32</v>
      </c>
      <c r="O143" s="134">
        <v>0</v>
      </c>
      <c r="P143" s="134">
        <f>O143*H143</f>
        <v>0</v>
      </c>
      <c r="Q143" s="134">
        <v>0</v>
      </c>
      <c r="R143" s="134">
        <f>Q143*H143</f>
        <v>0</v>
      </c>
      <c r="S143" s="134">
        <v>0</v>
      </c>
      <c r="T143" s="135">
        <f>S143*H143</f>
        <v>0</v>
      </c>
      <c r="AR143" s="136" t="s">
        <v>117</v>
      </c>
      <c r="AT143" s="136" t="s">
        <v>103</v>
      </c>
      <c r="AU143" s="136" t="s">
        <v>76</v>
      </c>
      <c r="AY143" s="13" t="s">
        <v>102</v>
      </c>
      <c r="BE143" s="137">
        <f>IF(N143="základná",J143,0)</f>
        <v>0</v>
      </c>
      <c r="BF143" s="137">
        <f>IF(N143="znížená",J143,0)</f>
        <v>0</v>
      </c>
      <c r="BG143" s="137">
        <f>IF(N143="zákl. prenesená",J143,0)</f>
        <v>0</v>
      </c>
      <c r="BH143" s="137">
        <f>IF(N143="zníž. prenesená",J143,0)</f>
        <v>0</v>
      </c>
      <c r="BI143" s="137">
        <f>IF(N143="nulová",J143,0)</f>
        <v>0</v>
      </c>
      <c r="BJ143" s="13" t="s">
        <v>76</v>
      </c>
      <c r="BK143" s="137">
        <f>ROUND(I143*H143,2)</f>
        <v>0</v>
      </c>
      <c r="BL143" s="13" t="s">
        <v>117</v>
      </c>
      <c r="BM143" s="136" t="s">
        <v>111</v>
      </c>
    </row>
    <row r="144" spans="2:65" s="1" customFormat="1" ht="19.2">
      <c r="B144" s="25"/>
      <c r="D144" s="138" t="s">
        <v>137</v>
      </c>
      <c r="F144" s="139" t="s">
        <v>173</v>
      </c>
      <c r="L144" s="25"/>
      <c r="M144" s="140"/>
      <c r="T144" s="48"/>
      <c r="AT144" s="13" t="s">
        <v>137</v>
      </c>
      <c r="AU144" s="13" t="s">
        <v>76</v>
      </c>
    </row>
    <row r="145" spans="2:65" s="1" customFormat="1" ht="16.5" customHeight="1">
      <c r="B145" s="125"/>
      <c r="C145" s="126" t="s">
        <v>112</v>
      </c>
      <c r="D145" s="126" t="s">
        <v>103</v>
      </c>
      <c r="E145" s="127" t="s">
        <v>174</v>
      </c>
      <c r="F145" s="128" t="s">
        <v>175</v>
      </c>
      <c r="G145" s="129" t="s">
        <v>138</v>
      </c>
      <c r="H145" s="130">
        <v>1</v>
      </c>
      <c r="I145" s="131"/>
      <c r="J145" s="131">
        <f>ROUND(I145*H145,2)</f>
        <v>0</v>
      </c>
      <c r="K145" s="128" t="s">
        <v>1</v>
      </c>
      <c r="L145" s="25"/>
      <c r="M145" s="132" t="s">
        <v>1</v>
      </c>
      <c r="N145" s="133" t="s">
        <v>32</v>
      </c>
      <c r="O145" s="134">
        <v>0</v>
      </c>
      <c r="P145" s="134">
        <f>O145*H145</f>
        <v>0</v>
      </c>
      <c r="Q145" s="134">
        <v>0</v>
      </c>
      <c r="R145" s="134">
        <f>Q145*H145</f>
        <v>0</v>
      </c>
      <c r="S145" s="134">
        <v>0</v>
      </c>
      <c r="T145" s="135">
        <f>S145*H145</f>
        <v>0</v>
      </c>
      <c r="AR145" s="136" t="s">
        <v>117</v>
      </c>
      <c r="AT145" s="136" t="s">
        <v>103</v>
      </c>
      <c r="AU145" s="136" t="s">
        <v>76</v>
      </c>
      <c r="AY145" s="13" t="s">
        <v>102</v>
      </c>
      <c r="BE145" s="137">
        <f>IF(N145="základná",J145,0)</f>
        <v>0</v>
      </c>
      <c r="BF145" s="137">
        <f>IF(N145="znížená",J145,0)</f>
        <v>0</v>
      </c>
      <c r="BG145" s="137">
        <f>IF(N145="zákl. prenesená",J145,0)</f>
        <v>0</v>
      </c>
      <c r="BH145" s="137">
        <f>IF(N145="zníž. prenesená",J145,0)</f>
        <v>0</v>
      </c>
      <c r="BI145" s="137">
        <f>IF(N145="nulová",J145,0)</f>
        <v>0</v>
      </c>
      <c r="BJ145" s="13" t="s">
        <v>76</v>
      </c>
      <c r="BK145" s="137">
        <f>ROUND(I145*H145,2)</f>
        <v>0</v>
      </c>
      <c r="BL145" s="13" t="s">
        <v>117</v>
      </c>
      <c r="BM145" s="136" t="s">
        <v>112</v>
      </c>
    </row>
    <row r="146" spans="2:65" s="1" customFormat="1" ht="38.4">
      <c r="B146" s="25"/>
      <c r="D146" s="138" t="s">
        <v>137</v>
      </c>
      <c r="F146" s="139" t="s">
        <v>176</v>
      </c>
      <c r="L146" s="25"/>
      <c r="M146" s="140"/>
      <c r="T146" s="48"/>
      <c r="AT146" s="13" t="s">
        <v>137</v>
      </c>
      <c r="AU146" s="13" t="s">
        <v>76</v>
      </c>
    </row>
    <row r="147" spans="2:65" s="1" customFormat="1" ht="16.5" customHeight="1">
      <c r="B147" s="125"/>
      <c r="C147" s="126" t="s">
        <v>113</v>
      </c>
      <c r="D147" s="126" t="s">
        <v>103</v>
      </c>
      <c r="E147" s="127" t="s">
        <v>177</v>
      </c>
      <c r="F147" s="128" t="s">
        <v>178</v>
      </c>
      <c r="G147" s="129" t="s">
        <v>138</v>
      </c>
      <c r="H147" s="130">
        <v>1</v>
      </c>
      <c r="I147" s="131"/>
      <c r="J147" s="131">
        <f>ROUND(I147*H147,2)</f>
        <v>0</v>
      </c>
      <c r="K147" s="128" t="s">
        <v>1</v>
      </c>
      <c r="L147" s="25"/>
      <c r="M147" s="132" t="s">
        <v>1</v>
      </c>
      <c r="N147" s="133" t="s">
        <v>32</v>
      </c>
      <c r="O147" s="134">
        <v>0</v>
      </c>
      <c r="P147" s="134">
        <f>O147*H147</f>
        <v>0</v>
      </c>
      <c r="Q147" s="134">
        <v>0</v>
      </c>
      <c r="R147" s="134">
        <f>Q147*H147</f>
        <v>0</v>
      </c>
      <c r="S147" s="134">
        <v>0</v>
      </c>
      <c r="T147" s="135">
        <f>S147*H147</f>
        <v>0</v>
      </c>
      <c r="AR147" s="136" t="s">
        <v>117</v>
      </c>
      <c r="AT147" s="136" t="s">
        <v>103</v>
      </c>
      <c r="AU147" s="136" t="s">
        <v>76</v>
      </c>
      <c r="AY147" s="13" t="s">
        <v>102</v>
      </c>
      <c r="BE147" s="137">
        <f>IF(N147="základná",J147,0)</f>
        <v>0</v>
      </c>
      <c r="BF147" s="137">
        <f>IF(N147="znížená",J147,0)</f>
        <v>0</v>
      </c>
      <c r="BG147" s="137">
        <f>IF(N147="zákl. prenesená",J147,0)</f>
        <v>0</v>
      </c>
      <c r="BH147" s="137">
        <f>IF(N147="zníž. prenesená",J147,0)</f>
        <v>0</v>
      </c>
      <c r="BI147" s="137">
        <f>IF(N147="nulová",J147,0)</f>
        <v>0</v>
      </c>
      <c r="BJ147" s="13" t="s">
        <v>76</v>
      </c>
      <c r="BK147" s="137">
        <f>ROUND(I147*H147,2)</f>
        <v>0</v>
      </c>
      <c r="BL147" s="13" t="s">
        <v>117</v>
      </c>
      <c r="BM147" s="136" t="s">
        <v>113</v>
      </c>
    </row>
    <row r="148" spans="2:65" s="1" customFormat="1" ht="19.2">
      <c r="B148" s="25"/>
      <c r="D148" s="138" t="s">
        <v>137</v>
      </c>
      <c r="F148" s="139" t="s">
        <v>179</v>
      </c>
      <c r="L148" s="25"/>
      <c r="M148" s="140"/>
      <c r="T148" s="48"/>
      <c r="AT148" s="13" t="s">
        <v>137</v>
      </c>
      <c r="AU148" s="13" t="s">
        <v>76</v>
      </c>
    </row>
    <row r="149" spans="2:65" s="1" customFormat="1" ht="16.5" customHeight="1">
      <c r="B149" s="125"/>
      <c r="C149" s="126" t="s">
        <v>114</v>
      </c>
      <c r="D149" s="126" t="s">
        <v>103</v>
      </c>
      <c r="E149" s="127" t="s">
        <v>180</v>
      </c>
      <c r="F149" s="128" t="s">
        <v>181</v>
      </c>
      <c r="G149" s="129" t="s">
        <v>138</v>
      </c>
      <c r="H149" s="130">
        <v>5</v>
      </c>
      <c r="I149" s="131"/>
      <c r="J149" s="131">
        <f>ROUND(I149*H149,2)</f>
        <v>0</v>
      </c>
      <c r="K149" s="128" t="s">
        <v>1</v>
      </c>
      <c r="L149" s="25"/>
      <c r="M149" s="132" t="s">
        <v>1</v>
      </c>
      <c r="N149" s="133" t="s">
        <v>32</v>
      </c>
      <c r="O149" s="134">
        <v>0</v>
      </c>
      <c r="P149" s="134">
        <f>O149*H149</f>
        <v>0</v>
      </c>
      <c r="Q149" s="134">
        <v>0</v>
      </c>
      <c r="R149" s="134">
        <f>Q149*H149</f>
        <v>0</v>
      </c>
      <c r="S149" s="134">
        <v>0</v>
      </c>
      <c r="T149" s="135">
        <f>S149*H149</f>
        <v>0</v>
      </c>
      <c r="AR149" s="136" t="s">
        <v>117</v>
      </c>
      <c r="AT149" s="136" t="s">
        <v>103</v>
      </c>
      <c r="AU149" s="136" t="s">
        <v>76</v>
      </c>
      <c r="AY149" s="13" t="s">
        <v>102</v>
      </c>
      <c r="BE149" s="137">
        <f>IF(N149="základná",J149,0)</f>
        <v>0</v>
      </c>
      <c r="BF149" s="137">
        <f>IF(N149="znížená",J149,0)</f>
        <v>0</v>
      </c>
      <c r="BG149" s="137">
        <f>IF(N149="zákl. prenesená",J149,0)</f>
        <v>0</v>
      </c>
      <c r="BH149" s="137">
        <f>IF(N149="zníž. prenesená",J149,0)</f>
        <v>0</v>
      </c>
      <c r="BI149" s="137">
        <f>IF(N149="nulová",J149,0)</f>
        <v>0</v>
      </c>
      <c r="BJ149" s="13" t="s">
        <v>76</v>
      </c>
      <c r="BK149" s="137">
        <f>ROUND(I149*H149,2)</f>
        <v>0</v>
      </c>
      <c r="BL149" s="13" t="s">
        <v>117</v>
      </c>
      <c r="BM149" s="136" t="s">
        <v>114</v>
      </c>
    </row>
    <row r="150" spans="2:65" s="1" customFormat="1" ht="76.8">
      <c r="B150" s="25"/>
      <c r="D150" s="138" t="s">
        <v>137</v>
      </c>
      <c r="F150" s="139" t="s">
        <v>182</v>
      </c>
      <c r="L150" s="25"/>
      <c r="M150" s="140"/>
      <c r="T150" s="48"/>
      <c r="AT150" s="13" t="s">
        <v>137</v>
      </c>
      <c r="AU150" s="13" t="s">
        <v>76</v>
      </c>
    </row>
    <row r="151" spans="2:65" s="1" customFormat="1" ht="16.5" customHeight="1">
      <c r="B151" s="125"/>
      <c r="C151" s="126" t="s">
        <v>115</v>
      </c>
      <c r="D151" s="126" t="s">
        <v>103</v>
      </c>
      <c r="E151" s="127" t="s">
        <v>183</v>
      </c>
      <c r="F151" s="128" t="s">
        <v>184</v>
      </c>
      <c r="G151" s="129" t="s">
        <v>138</v>
      </c>
      <c r="H151" s="130">
        <v>1</v>
      </c>
      <c r="I151" s="131"/>
      <c r="J151" s="131">
        <f>ROUND(I151*H151,2)</f>
        <v>0</v>
      </c>
      <c r="K151" s="128" t="s">
        <v>1</v>
      </c>
      <c r="L151" s="25"/>
      <c r="M151" s="132" t="s">
        <v>1</v>
      </c>
      <c r="N151" s="133" t="s">
        <v>32</v>
      </c>
      <c r="O151" s="134">
        <v>0</v>
      </c>
      <c r="P151" s="134">
        <f>O151*H151</f>
        <v>0</v>
      </c>
      <c r="Q151" s="134">
        <v>0</v>
      </c>
      <c r="R151" s="134">
        <f>Q151*H151</f>
        <v>0</v>
      </c>
      <c r="S151" s="134">
        <v>0</v>
      </c>
      <c r="T151" s="135">
        <f>S151*H151</f>
        <v>0</v>
      </c>
      <c r="AR151" s="136" t="s">
        <v>117</v>
      </c>
      <c r="AT151" s="136" t="s">
        <v>103</v>
      </c>
      <c r="AU151" s="136" t="s">
        <v>76</v>
      </c>
      <c r="AY151" s="13" t="s">
        <v>102</v>
      </c>
      <c r="BE151" s="137">
        <f>IF(N151="základná",J151,0)</f>
        <v>0</v>
      </c>
      <c r="BF151" s="137">
        <f>IF(N151="znížená",J151,0)</f>
        <v>0</v>
      </c>
      <c r="BG151" s="137">
        <f>IF(N151="zákl. prenesená",J151,0)</f>
        <v>0</v>
      </c>
      <c r="BH151" s="137">
        <f>IF(N151="zníž. prenesená",J151,0)</f>
        <v>0</v>
      </c>
      <c r="BI151" s="137">
        <f>IF(N151="nulová",J151,0)</f>
        <v>0</v>
      </c>
      <c r="BJ151" s="13" t="s">
        <v>76</v>
      </c>
      <c r="BK151" s="137">
        <f>ROUND(I151*H151,2)</f>
        <v>0</v>
      </c>
      <c r="BL151" s="13" t="s">
        <v>117</v>
      </c>
      <c r="BM151" s="136" t="s">
        <v>115</v>
      </c>
    </row>
    <row r="152" spans="2:65" s="1" customFormat="1" ht="28.8">
      <c r="B152" s="25"/>
      <c r="D152" s="138" t="s">
        <v>137</v>
      </c>
      <c r="F152" s="139" t="s">
        <v>185</v>
      </c>
      <c r="L152" s="25"/>
      <c r="M152" s="140"/>
      <c r="T152" s="48"/>
      <c r="AT152" s="13" t="s">
        <v>137</v>
      </c>
      <c r="AU152" s="13" t="s">
        <v>76</v>
      </c>
    </row>
    <row r="153" spans="2:65" s="1" customFormat="1" ht="16.5" customHeight="1">
      <c r="B153" s="125"/>
      <c r="C153" s="126" t="s">
        <v>116</v>
      </c>
      <c r="D153" s="126" t="s">
        <v>103</v>
      </c>
      <c r="E153" s="127" t="s">
        <v>186</v>
      </c>
      <c r="F153" s="128" t="s">
        <v>163</v>
      </c>
      <c r="G153" s="129" t="s">
        <v>138</v>
      </c>
      <c r="H153" s="130">
        <v>1</v>
      </c>
      <c r="I153" s="131"/>
      <c r="J153" s="131">
        <f>ROUND(I153*H153,2)</f>
        <v>0</v>
      </c>
      <c r="K153" s="128" t="s">
        <v>1</v>
      </c>
      <c r="L153" s="25"/>
      <c r="M153" s="132" t="s">
        <v>1</v>
      </c>
      <c r="N153" s="133" t="s">
        <v>32</v>
      </c>
      <c r="O153" s="134">
        <v>0</v>
      </c>
      <c r="P153" s="134">
        <f>O153*H153</f>
        <v>0</v>
      </c>
      <c r="Q153" s="134">
        <v>0</v>
      </c>
      <c r="R153" s="134">
        <f>Q153*H153</f>
        <v>0</v>
      </c>
      <c r="S153" s="134">
        <v>0</v>
      </c>
      <c r="T153" s="135">
        <f>S153*H153</f>
        <v>0</v>
      </c>
      <c r="AR153" s="136" t="s">
        <v>117</v>
      </c>
      <c r="AT153" s="136" t="s">
        <v>103</v>
      </c>
      <c r="AU153" s="136" t="s">
        <v>76</v>
      </c>
      <c r="AY153" s="13" t="s">
        <v>102</v>
      </c>
      <c r="BE153" s="137">
        <f>IF(N153="základná",J153,0)</f>
        <v>0</v>
      </c>
      <c r="BF153" s="137">
        <f>IF(N153="znížená",J153,0)</f>
        <v>0</v>
      </c>
      <c r="BG153" s="137">
        <f>IF(N153="zákl. prenesená",J153,0)</f>
        <v>0</v>
      </c>
      <c r="BH153" s="137">
        <f>IF(N153="zníž. prenesená",J153,0)</f>
        <v>0</v>
      </c>
      <c r="BI153" s="137">
        <f>IF(N153="nulová",J153,0)</f>
        <v>0</v>
      </c>
      <c r="BJ153" s="13" t="s">
        <v>76</v>
      </c>
      <c r="BK153" s="137">
        <f>ROUND(I153*H153,2)</f>
        <v>0</v>
      </c>
      <c r="BL153" s="13" t="s">
        <v>117</v>
      </c>
      <c r="BM153" s="136" t="s">
        <v>116</v>
      </c>
    </row>
    <row r="154" spans="2:65" s="1" customFormat="1" ht="19.2">
      <c r="B154" s="25"/>
      <c r="D154" s="138" t="s">
        <v>137</v>
      </c>
      <c r="F154" s="139" t="s">
        <v>187</v>
      </c>
      <c r="L154" s="25"/>
      <c r="M154" s="140"/>
      <c r="T154" s="48"/>
      <c r="AT154" s="13" t="s">
        <v>137</v>
      </c>
      <c r="AU154" s="13" t="s">
        <v>76</v>
      </c>
    </row>
    <row r="155" spans="2:65" s="1" customFormat="1" ht="16.5" customHeight="1">
      <c r="B155" s="125"/>
      <c r="C155" s="126" t="s">
        <v>117</v>
      </c>
      <c r="D155" s="126" t="s">
        <v>103</v>
      </c>
      <c r="E155" s="127" t="s">
        <v>188</v>
      </c>
      <c r="F155" s="128" t="s">
        <v>184</v>
      </c>
      <c r="G155" s="129" t="s">
        <v>138</v>
      </c>
      <c r="H155" s="130">
        <v>1</v>
      </c>
      <c r="I155" s="131"/>
      <c r="J155" s="131">
        <f>ROUND(I155*H155,2)</f>
        <v>0</v>
      </c>
      <c r="K155" s="128" t="s">
        <v>1</v>
      </c>
      <c r="L155" s="25"/>
      <c r="M155" s="132" t="s">
        <v>1</v>
      </c>
      <c r="N155" s="133" t="s">
        <v>32</v>
      </c>
      <c r="O155" s="134">
        <v>0</v>
      </c>
      <c r="P155" s="134">
        <f>O155*H155</f>
        <v>0</v>
      </c>
      <c r="Q155" s="134">
        <v>0</v>
      </c>
      <c r="R155" s="134">
        <f>Q155*H155</f>
        <v>0</v>
      </c>
      <c r="S155" s="134">
        <v>0</v>
      </c>
      <c r="T155" s="135">
        <f>S155*H155</f>
        <v>0</v>
      </c>
      <c r="AR155" s="136" t="s">
        <v>117</v>
      </c>
      <c r="AT155" s="136" t="s">
        <v>103</v>
      </c>
      <c r="AU155" s="136" t="s">
        <v>76</v>
      </c>
      <c r="AY155" s="13" t="s">
        <v>102</v>
      </c>
      <c r="BE155" s="137">
        <f>IF(N155="základná",J155,0)</f>
        <v>0</v>
      </c>
      <c r="BF155" s="137">
        <f>IF(N155="znížená",J155,0)</f>
        <v>0</v>
      </c>
      <c r="BG155" s="137">
        <f>IF(N155="zákl. prenesená",J155,0)</f>
        <v>0</v>
      </c>
      <c r="BH155" s="137">
        <f>IF(N155="zníž. prenesená",J155,0)</f>
        <v>0</v>
      </c>
      <c r="BI155" s="137">
        <f>IF(N155="nulová",J155,0)</f>
        <v>0</v>
      </c>
      <c r="BJ155" s="13" t="s">
        <v>76</v>
      </c>
      <c r="BK155" s="137">
        <f>ROUND(I155*H155,2)</f>
        <v>0</v>
      </c>
      <c r="BL155" s="13" t="s">
        <v>117</v>
      </c>
      <c r="BM155" s="136" t="s">
        <v>117</v>
      </c>
    </row>
    <row r="156" spans="2:65" s="1" customFormat="1" ht="28.8">
      <c r="B156" s="25"/>
      <c r="D156" s="138" t="s">
        <v>137</v>
      </c>
      <c r="F156" s="139" t="s">
        <v>189</v>
      </c>
      <c r="L156" s="25"/>
      <c r="M156" s="140"/>
      <c r="T156" s="48"/>
      <c r="AT156" s="13" t="s">
        <v>137</v>
      </c>
      <c r="AU156" s="13" t="s">
        <v>76</v>
      </c>
    </row>
    <row r="157" spans="2:65" s="1" customFormat="1" ht="16.5" customHeight="1">
      <c r="B157" s="125"/>
      <c r="C157" s="126" t="s">
        <v>118</v>
      </c>
      <c r="D157" s="126" t="s">
        <v>103</v>
      </c>
      <c r="E157" s="127" t="s">
        <v>190</v>
      </c>
      <c r="F157" s="128" t="s">
        <v>191</v>
      </c>
      <c r="G157" s="129" t="s">
        <v>138</v>
      </c>
      <c r="H157" s="130">
        <v>2</v>
      </c>
      <c r="I157" s="131"/>
      <c r="J157" s="131">
        <f>ROUND(I157*H157,2)</f>
        <v>0</v>
      </c>
      <c r="K157" s="128" t="s">
        <v>1</v>
      </c>
      <c r="L157" s="25"/>
      <c r="M157" s="132" t="s">
        <v>1</v>
      </c>
      <c r="N157" s="133" t="s">
        <v>32</v>
      </c>
      <c r="O157" s="134">
        <v>0</v>
      </c>
      <c r="P157" s="134">
        <f>O157*H157</f>
        <v>0</v>
      </c>
      <c r="Q157" s="134">
        <v>0</v>
      </c>
      <c r="R157" s="134">
        <f>Q157*H157</f>
        <v>0</v>
      </c>
      <c r="S157" s="134">
        <v>0</v>
      </c>
      <c r="T157" s="135">
        <f>S157*H157</f>
        <v>0</v>
      </c>
      <c r="AR157" s="136" t="s">
        <v>117</v>
      </c>
      <c r="AT157" s="136" t="s">
        <v>103</v>
      </c>
      <c r="AU157" s="136" t="s">
        <v>76</v>
      </c>
      <c r="AY157" s="13" t="s">
        <v>102</v>
      </c>
      <c r="BE157" s="137">
        <f>IF(N157="základná",J157,0)</f>
        <v>0</v>
      </c>
      <c r="BF157" s="137">
        <f>IF(N157="znížená",J157,0)</f>
        <v>0</v>
      </c>
      <c r="BG157" s="137">
        <f>IF(N157="zákl. prenesená",J157,0)</f>
        <v>0</v>
      </c>
      <c r="BH157" s="137">
        <f>IF(N157="zníž. prenesená",J157,0)</f>
        <v>0</v>
      </c>
      <c r="BI157" s="137">
        <f>IF(N157="nulová",J157,0)</f>
        <v>0</v>
      </c>
      <c r="BJ157" s="13" t="s">
        <v>76</v>
      </c>
      <c r="BK157" s="137">
        <f>ROUND(I157*H157,2)</f>
        <v>0</v>
      </c>
      <c r="BL157" s="13" t="s">
        <v>117</v>
      </c>
      <c r="BM157" s="136" t="s">
        <v>118</v>
      </c>
    </row>
    <row r="158" spans="2:65" s="1" customFormat="1" ht="19.2">
      <c r="B158" s="25"/>
      <c r="D158" s="138" t="s">
        <v>137</v>
      </c>
      <c r="F158" s="139" t="s">
        <v>192</v>
      </c>
      <c r="L158" s="25"/>
      <c r="M158" s="140"/>
      <c r="T158" s="48"/>
      <c r="AT158" s="13" t="s">
        <v>137</v>
      </c>
      <c r="AU158" s="13" t="s">
        <v>76</v>
      </c>
    </row>
    <row r="159" spans="2:65" s="1" customFormat="1" ht="16.5" customHeight="1">
      <c r="B159" s="125"/>
      <c r="C159" s="126" t="s">
        <v>119</v>
      </c>
      <c r="D159" s="126" t="s">
        <v>103</v>
      </c>
      <c r="E159" s="127" t="s">
        <v>193</v>
      </c>
      <c r="F159" s="128" t="s">
        <v>184</v>
      </c>
      <c r="G159" s="129" t="s">
        <v>138</v>
      </c>
      <c r="H159" s="130">
        <v>3</v>
      </c>
      <c r="I159" s="131"/>
      <c r="J159" s="131">
        <f>ROUND(I159*H159,2)</f>
        <v>0</v>
      </c>
      <c r="K159" s="128" t="s">
        <v>1</v>
      </c>
      <c r="L159" s="25"/>
      <c r="M159" s="132" t="s">
        <v>1</v>
      </c>
      <c r="N159" s="133" t="s">
        <v>32</v>
      </c>
      <c r="O159" s="134">
        <v>0</v>
      </c>
      <c r="P159" s="134">
        <f>O159*H159</f>
        <v>0</v>
      </c>
      <c r="Q159" s="134">
        <v>0</v>
      </c>
      <c r="R159" s="134">
        <f>Q159*H159</f>
        <v>0</v>
      </c>
      <c r="S159" s="134">
        <v>0</v>
      </c>
      <c r="T159" s="135">
        <f>S159*H159</f>
        <v>0</v>
      </c>
      <c r="AR159" s="136" t="s">
        <v>117</v>
      </c>
      <c r="AT159" s="136" t="s">
        <v>103</v>
      </c>
      <c r="AU159" s="136" t="s">
        <v>76</v>
      </c>
      <c r="AY159" s="13" t="s">
        <v>102</v>
      </c>
      <c r="BE159" s="137">
        <f>IF(N159="základná",J159,0)</f>
        <v>0</v>
      </c>
      <c r="BF159" s="137">
        <f>IF(N159="znížená",J159,0)</f>
        <v>0</v>
      </c>
      <c r="BG159" s="137">
        <f>IF(N159="zákl. prenesená",J159,0)</f>
        <v>0</v>
      </c>
      <c r="BH159" s="137">
        <f>IF(N159="zníž. prenesená",J159,0)</f>
        <v>0</v>
      </c>
      <c r="BI159" s="137">
        <f>IF(N159="nulová",J159,0)</f>
        <v>0</v>
      </c>
      <c r="BJ159" s="13" t="s">
        <v>76</v>
      </c>
      <c r="BK159" s="137">
        <f>ROUND(I159*H159,2)</f>
        <v>0</v>
      </c>
      <c r="BL159" s="13" t="s">
        <v>117</v>
      </c>
      <c r="BM159" s="136" t="s">
        <v>119</v>
      </c>
    </row>
    <row r="160" spans="2:65" s="1" customFormat="1" ht="28.8">
      <c r="B160" s="25"/>
      <c r="D160" s="138" t="s">
        <v>137</v>
      </c>
      <c r="F160" s="139" t="s">
        <v>194</v>
      </c>
      <c r="L160" s="25"/>
      <c r="M160" s="140"/>
      <c r="T160" s="48"/>
      <c r="AT160" s="13" t="s">
        <v>137</v>
      </c>
      <c r="AU160" s="13" t="s">
        <v>76</v>
      </c>
    </row>
    <row r="161" spans="2:65" s="1" customFormat="1" ht="16.5" customHeight="1">
      <c r="B161" s="125"/>
      <c r="C161" s="126" t="s">
        <v>120</v>
      </c>
      <c r="D161" s="126" t="s">
        <v>103</v>
      </c>
      <c r="E161" s="127" t="s">
        <v>195</v>
      </c>
      <c r="F161" s="128" t="s">
        <v>196</v>
      </c>
      <c r="G161" s="129" t="s">
        <v>138</v>
      </c>
      <c r="H161" s="130">
        <v>1</v>
      </c>
      <c r="I161" s="131"/>
      <c r="J161" s="131">
        <f>ROUND(I161*H161,2)</f>
        <v>0</v>
      </c>
      <c r="K161" s="128" t="s">
        <v>1</v>
      </c>
      <c r="L161" s="25"/>
      <c r="M161" s="132" t="s">
        <v>1</v>
      </c>
      <c r="N161" s="133" t="s">
        <v>32</v>
      </c>
      <c r="O161" s="134">
        <v>0</v>
      </c>
      <c r="P161" s="134">
        <f>O161*H161</f>
        <v>0</v>
      </c>
      <c r="Q161" s="134">
        <v>0</v>
      </c>
      <c r="R161" s="134">
        <f>Q161*H161</f>
        <v>0</v>
      </c>
      <c r="S161" s="134">
        <v>0</v>
      </c>
      <c r="T161" s="135">
        <f>S161*H161</f>
        <v>0</v>
      </c>
      <c r="AR161" s="136" t="s">
        <v>117</v>
      </c>
      <c r="AT161" s="136" t="s">
        <v>103</v>
      </c>
      <c r="AU161" s="136" t="s">
        <v>76</v>
      </c>
      <c r="AY161" s="13" t="s">
        <v>102</v>
      </c>
      <c r="BE161" s="137">
        <f>IF(N161="základná",J161,0)</f>
        <v>0</v>
      </c>
      <c r="BF161" s="137">
        <f>IF(N161="znížená",J161,0)</f>
        <v>0</v>
      </c>
      <c r="BG161" s="137">
        <f>IF(N161="zákl. prenesená",J161,0)</f>
        <v>0</v>
      </c>
      <c r="BH161" s="137">
        <f>IF(N161="zníž. prenesená",J161,0)</f>
        <v>0</v>
      </c>
      <c r="BI161" s="137">
        <f>IF(N161="nulová",J161,0)</f>
        <v>0</v>
      </c>
      <c r="BJ161" s="13" t="s">
        <v>76</v>
      </c>
      <c r="BK161" s="137">
        <f>ROUND(I161*H161,2)</f>
        <v>0</v>
      </c>
      <c r="BL161" s="13" t="s">
        <v>117</v>
      </c>
      <c r="BM161" s="136" t="s">
        <v>120</v>
      </c>
    </row>
    <row r="162" spans="2:65" s="1" customFormat="1" ht="67.2">
      <c r="B162" s="25"/>
      <c r="D162" s="138" t="s">
        <v>137</v>
      </c>
      <c r="F162" s="139" t="s">
        <v>197</v>
      </c>
      <c r="L162" s="25"/>
      <c r="M162" s="140"/>
      <c r="T162" s="48"/>
      <c r="AT162" s="13" t="s">
        <v>137</v>
      </c>
      <c r="AU162" s="13" t="s">
        <v>76</v>
      </c>
    </row>
    <row r="163" spans="2:65" s="1" customFormat="1" ht="16.5" customHeight="1">
      <c r="B163" s="125"/>
      <c r="C163" s="126" t="s">
        <v>7</v>
      </c>
      <c r="D163" s="126" t="s">
        <v>103</v>
      </c>
      <c r="E163" s="127" t="s">
        <v>198</v>
      </c>
      <c r="F163" s="128" t="s">
        <v>199</v>
      </c>
      <c r="G163" s="129" t="s">
        <v>138</v>
      </c>
      <c r="H163" s="130">
        <v>1</v>
      </c>
      <c r="I163" s="131"/>
      <c r="J163" s="131">
        <f>ROUND(I163*H163,2)</f>
        <v>0</v>
      </c>
      <c r="K163" s="128" t="s">
        <v>1</v>
      </c>
      <c r="L163" s="25"/>
      <c r="M163" s="132" t="s">
        <v>1</v>
      </c>
      <c r="N163" s="133" t="s">
        <v>32</v>
      </c>
      <c r="O163" s="134">
        <v>0</v>
      </c>
      <c r="P163" s="134">
        <f>O163*H163</f>
        <v>0</v>
      </c>
      <c r="Q163" s="134">
        <v>0</v>
      </c>
      <c r="R163" s="134">
        <f>Q163*H163</f>
        <v>0</v>
      </c>
      <c r="S163" s="134">
        <v>0</v>
      </c>
      <c r="T163" s="135">
        <f>S163*H163</f>
        <v>0</v>
      </c>
      <c r="AR163" s="136" t="s">
        <v>117</v>
      </c>
      <c r="AT163" s="136" t="s">
        <v>103</v>
      </c>
      <c r="AU163" s="136" t="s">
        <v>76</v>
      </c>
      <c r="AY163" s="13" t="s">
        <v>102</v>
      </c>
      <c r="BE163" s="137">
        <f>IF(N163="základná",J163,0)</f>
        <v>0</v>
      </c>
      <c r="BF163" s="137">
        <f>IF(N163="znížená",J163,0)</f>
        <v>0</v>
      </c>
      <c r="BG163" s="137">
        <f>IF(N163="zákl. prenesená",J163,0)</f>
        <v>0</v>
      </c>
      <c r="BH163" s="137">
        <f>IF(N163="zníž. prenesená",J163,0)</f>
        <v>0</v>
      </c>
      <c r="BI163" s="137">
        <f>IF(N163="nulová",J163,0)</f>
        <v>0</v>
      </c>
      <c r="BJ163" s="13" t="s">
        <v>76</v>
      </c>
      <c r="BK163" s="137">
        <f>ROUND(I163*H163,2)</f>
        <v>0</v>
      </c>
      <c r="BL163" s="13" t="s">
        <v>117</v>
      </c>
      <c r="BM163" s="136" t="s">
        <v>7</v>
      </c>
    </row>
    <row r="164" spans="2:65" s="1" customFormat="1" ht="57.6">
      <c r="B164" s="25"/>
      <c r="D164" s="138" t="s">
        <v>137</v>
      </c>
      <c r="F164" s="139" t="s">
        <v>200</v>
      </c>
      <c r="L164" s="25"/>
      <c r="M164" s="140"/>
      <c r="T164" s="48"/>
      <c r="AT164" s="13" t="s">
        <v>137</v>
      </c>
      <c r="AU164" s="13" t="s">
        <v>76</v>
      </c>
    </row>
    <row r="165" spans="2:65" s="1" customFormat="1" ht="16.5" customHeight="1">
      <c r="B165" s="125"/>
      <c r="C165" s="126" t="s">
        <v>121</v>
      </c>
      <c r="D165" s="126" t="s">
        <v>103</v>
      </c>
      <c r="E165" s="127" t="s">
        <v>201</v>
      </c>
      <c r="F165" s="128" t="s">
        <v>202</v>
      </c>
      <c r="G165" s="129" t="s">
        <v>138</v>
      </c>
      <c r="H165" s="130">
        <v>1</v>
      </c>
      <c r="I165" s="131"/>
      <c r="J165" s="131">
        <f>ROUND(I165*H165,2)</f>
        <v>0</v>
      </c>
      <c r="K165" s="128" t="s">
        <v>1</v>
      </c>
      <c r="L165" s="25"/>
      <c r="M165" s="132" t="s">
        <v>1</v>
      </c>
      <c r="N165" s="133" t="s">
        <v>32</v>
      </c>
      <c r="O165" s="134">
        <v>0</v>
      </c>
      <c r="P165" s="134">
        <f>O165*H165</f>
        <v>0</v>
      </c>
      <c r="Q165" s="134">
        <v>0</v>
      </c>
      <c r="R165" s="134">
        <f>Q165*H165</f>
        <v>0</v>
      </c>
      <c r="S165" s="134">
        <v>0</v>
      </c>
      <c r="T165" s="135">
        <f>S165*H165</f>
        <v>0</v>
      </c>
      <c r="AR165" s="136" t="s">
        <v>117</v>
      </c>
      <c r="AT165" s="136" t="s">
        <v>103</v>
      </c>
      <c r="AU165" s="136" t="s">
        <v>76</v>
      </c>
      <c r="AY165" s="13" t="s">
        <v>102</v>
      </c>
      <c r="BE165" s="137">
        <f>IF(N165="základná",J165,0)</f>
        <v>0</v>
      </c>
      <c r="BF165" s="137">
        <f>IF(N165="znížená",J165,0)</f>
        <v>0</v>
      </c>
      <c r="BG165" s="137">
        <f>IF(N165="zákl. prenesená",J165,0)</f>
        <v>0</v>
      </c>
      <c r="BH165" s="137">
        <f>IF(N165="zníž. prenesená",J165,0)</f>
        <v>0</v>
      </c>
      <c r="BI165" s="137">
        <f>IF(N165="nulová",J165,0)</f>
        <v>0</v>
      </c>
      <c r="BJ165" s="13" t="s">
        <v>76</v>
      </c>
      <c r="BK165" s="137">
        <f>ROUND(I165*H165,2)</f>
        <v>0</v>
      </c>
      <c r="BL165" s="13" t="s">
        <v>117</v>
      </c>
      <c r="BM165" s="136" t="s">
        <v>121</v>
      </c>
    </row>
    <row r="166" spans="2:65" s="1" customFormat="1" ht="38.4">
      <c r="B166" s="25"/>
      <c r="D166" s="138" t="s">
        <v>137</v>
      </c>
      <c r="F166" s="139" t="s">
        <v>203</v>
      </c>
      <c r="L166" s="25"/>
      <c r="M166" s="140"/>
      <c r="T166" s="48"/>
      <c r="AT166" s="13" t="s">
        <v>137</v>
      </c>
      <c r="AU166" s="13" t="s">
        <v>76</v>
      </c>
    </row>
    <row r="167" spans="2:65" s="1" customFormat="1" ht="16.5" customHeight="1">
      <c r="B167" s="125"/>
      <c r="C167" s="126" t="s">
        <v>122</v>
      </c>
      <c r="D167" s="126" t="s">
        <v>103</v>
      </c>
      <c r="E167" s="127" t="s">
        <v>204</v>
      </c>
      <c r="F167" s="128" t="s">
        <v>205</v>
      </c>
      <c r="G167" s="129" t="s">
        <v>138</v>
      </c>
      <c r="H167" s="130">
        <v>2</v>
      </c>
      <c r="I167" s="131"/>
      <c r="J167" s="131">
        <f>ROUND(I167*H167,2)</f>
        <v>0</v>
      </c>
      <c r="K167" s="128" t="s">
        <v>1</v>
      </c>
      <c r="L167" s="25"/>
      <c r="M167" s="132" t="s">
        <v>1</v>
      </c>
      <c r="N167" s="133" t="s">
        <v>32</v>
      </c>
      <c r="O167" s="134">
        <v>0</v>
      </c>
      <c r="P167" s="134">
        <f>O167*H167</f>
        <v>0</v>
      </c>
      <c r="Q167" s="134">
        <v>0</v>
      </c>
      <c r="R167" s="134">
        <f>Q167*H167</f>
        <v>0</v>
      </c>
      <c r="S167" s="134">
        <v>0</v>
      </c>
      <c r="T167" s="135">
        <f>S167*H167</f>
        <v>0</v>
      </c>
      <c r="AR167" s="136" t="s">
        <v>117</v>
      </c>
      <c r="AT167" s="136" t="s">
        <v>103</v>
      </c>
      <c r="AU167" s="136" t="s">
        <v>76</v>
      </c>
      <c r="AY167" s="13" t="s">
        <v>102</v>
      </c>
      <c r="BE167" s="137">
        <f>IF(N167="základná",J167,0)</f>
        <v>0</v>
      </c>
      <c r="BF167" s="137">
        <f>IF(N167="znížená",J167,0)</f>
        <v>0</v>
      </c>
      <c r="BG167" s="137">
        <f>IF(N167="zákl. prenesená",J167,0)</f>
        <v>0</v>
      </c>
      <c r="BH167" s="137">
        <f>IF(N167="zníž. prenesená",J167,0)</f>
        <v>0</v>
      </c>
      <c r="BI167" s="137">
        <f>IF(N167="nulová",J167,0)</f>
        <v>0</v>
      </c>
      <c r="BJ167" s="13" t="s">
        <v>76</v>
      </c>
      <c r="BK167" s="137">
        <f>ROUND(I167*H167,2)</f>
        <v>0</v>
      </c>
      <c r="BL167" s="13" t="s">
        <v>117</v>
      </c>
      <c r="BM167" s="136" t="s">
        <v>122</v>
      </c>
    </row>
    <row r="168" spans="2:65" s="1" customFormat="1" ht="19.2">
      <c r="B168" s="25"/>
      <c r="D168" s="138" t="s">
        <v>137</v>
      </c>
      <c r="F168" s="139" t="s">
        <v>206</v>
      </c>
      <c r="L168" s="25"/>
      <c r="M168" s="140"/>
      <c r="T168" s="48"/>
      <c r="AT168" s="13" t="s">
        <v>137</v>
      </c>
      <c r="AU168" s="13" t="s">
        <v>76</v>
      </c>
    </row>
    <row r="169" spans="2:65" s="1" customFormat="1" ht="16.5" customHeight="1">
      <c r="B169" s="125"/>
      <c r="C169" s="126" t="s">
        <v>123</v>
      </c>
      <c r="D169" s="126" t="s">
        <v>103</v>
      </c>
      <c r="E169" s="127" t="s">
        <v>207</v>
      </c>
      <c r="F169" s="128" t="s">
        <v>205</v>
      </c>
      <c r="G169" s="129" t="s">
        <v>138</v>
      </c>
      <c r="H169" s="130">
        <v>8</v>
      </c>
      <c r="I169" s="131"/>
      <c r="J169" s="131">
        <f>ROUND(I169*H169,2)</f>
        <v>0</v>
      </c>
      <c r="K169" s="128" t="s">
        <v>1</v>
      </c>
      <c r="L169" s="25"/>
      <c r="M169" s="132" t="s">
        <v>1</v>
      </c>
      <c r="N169" s="133" t="s">
        <v>32</v>
      </c>
      <c r="O169" s="134">
        <v>0</v>
      </c>
      <c r="P169" s="134">
        <f>O169*H169</f>
        <v>0</v>
      </c>
      <c r="Q169" s="134">
        <v>0</v>
      </c>
      <c r="R169" s="134">
        <f>Q169*H169</f>
        <v>0</v>
      </c>
      <c r="S169" s="134">
        <v>0</v>
      </c>
      <c r="T169" s="135">
        <f>S169*H169</f>
        <v>0</v>
      </c>
      <c r="AR169" s="136" t="s">
        <v>117</v>
      </c>
      <c r="AT169" s="136" t="s">
        <v>103</v>
      </c>
      <c r="AU169" s="136" t="s">
        <v>76</v>
      </c>
      <c r="AY169" s="13" t="s">
        <v>102</v>
      </c>
      <c r="BE169" s="137">
        <f>IF(N169="základná",J169,0)</f>
        <v>0</v>
      </c>
      <c r="BF169" s="137">
        <f>IF(N169="znížená",J169,0)</f>
        <v>0</v>
      </c>
      <c r="BG169" s="137">
        <f>IF(N169="zákl. prenesená",J169,0)</f>
        <v>0</v>
      </c>
      <c r="BH169" s="137">
        <f>IF(N169="zníž. prenesená",J169,0)</f>
        <v>0</v>
      </c>
      <c r="BI169" s="137">
        <f>IF(N169="nulová",J169,0)</f>
        <v>0</v>
      </c>
      <c r="BJ169" s="13" t="s">
        <v>76</v>
      </c>
      <c r="BK169" s="137">
        <f>ROUND(I169*H169,2)</f>
        <v>0</v>
      </c>
      <c r="BL169" s="13" t="s">
        <v>117</v>
      </c>
      <c r="BM169" s="136" t="s">
        <v>123</v>
      </c>
    </row>
    <row r="170" spans="2:65" s="1" customFormat="1" ht="19.2">
      <c r="B170" s="25"/>
      <c r="D170" s="138" t="s">
        <v>137</v>
      </c>
      <c r="F170" s="139" t="s">
        <v>208</v>
      </c>
      <c r="L170" s="25"/>
      <c r="M170" s="140"/>
      <c r="T170" s="48"/>
      <c r="AT170" s="13" t="s">
        <v>137</v>
      </c>
      <c r="AU170" s="13" t="s">
        <v>76</v>
      </c>
    </row>
    <row r="171" spans="2:65" s="1" customFormat="1" ht="16.5" customHeight="1">
      <c r="B171" s="125"/>
      <c r="C171" s="126" t="s">
        <v>124</v>
      </c>
      <c r="D171" s="126" t="s">
        <v>103</v>
      </c>
      <c r="E171" s="127" t="s">
        <v>209</v>
      </c>
      <c r="F171" s="128" t="s">
        <v>205</v>
      </c>
      <c r="G171" s="129" t="s">
        <v>138</v>
      </c>
      <c r="H171" s="130">
        <v>2</v>
      </c>
      <c r="I171" s="131"/>
      <c r="J171" s="131">
        <f>ROUND(I171*H171,2)</f>
        <v>0</v>
      </c>
      <c r="K171" s="128" t="s">
        <v>1</v>
      </c>
      <c r="L171" s="25"/>
      <c r="M171" s="132" t="s">
        <v>1</v>
      </c>
      <c r="N171" s="133" t="s">
        <v>32</v>
      </c>
      <c r="O171" s="134">
        <v>0</v>
      </c>
      <c r="P171" s="134">
        <f>O171*H171</f>
        <v>0</v>
      </c>
      <c r="Q171" s="134">
        <v>0</v>
      </c>
      <c r="R171" s="134">
        <f>Q171*H171</f>
        <v>0</v>
      </c>
      <c r="S171" s="134">
        <v>0</v>
      </c>
      <c r="T171" s="135">
        <f>S171*H171</f>
        <v>0</v>
      </c>
      <c r="AR171" s="136" t="s">
        <v>117</v>
      </c>
      <c r="AT171" s="136" t="s">
        <v>103</v>
      </c>
      <c r="AU171" s="136" t="s">
        <v>76</v>
      </c>
      <c r="AY171" s="13" t="s">
        <v>102</v>
      </c>
      <c r="BE171" s="137">
        <f>IF(N171="základná",J171,0)</f>
        <v>0</v>
      </c>
      <c r="BF171" s="137">
        <f>IF(N171="znížená",J171,0)</f>
        <v>0</v>
      </c>
      <c r="BG171" s="137">
        <f>IF(N171="zákl. prenesená",J171,0)</f>
        <v>0</v>
      </c>
      <c r="BH171" s="137">
        <f>IF(N171="zníž. prenesená",J171,0)</f>
        <v>0</v>
      </c>
      <c r="BI171" s="137">
        <f>IF(N171="nulová",J171,0)</f>
        <v>0</v>
      </c>
      <c r="BJ171" s="13" t="s">
        <v>76</v>
      </c>
      <c r="BK171" s="137">
        <f>ROUND(I171*H171,2)</f>
        <v>0</v>
      </c>
      <c r="BL171" s="13" t="s">
        <v>117</v>
      </c>
      <c r="BM171" s="136" t="s">
        <v>124</v>
      </c>
    </row>
    <row r="172" spans="2:65" s="1" customFormat="1" ht="19.2">
      <c r="B172" s="25"/>
      <c r="D172" s="138" t="s">
        <v>137</v>
      </c>
      <c r="F172" s="139" t="s">
        <v>210</v>
      </c>
      <c r="L172" s="25"/>
      <c r="M172" s="140"/>
      <c r="T172" s="48"/>
      <c r="AT172" s="13" t="s">
        <v>137</v>
      </c>
      <c r="AU172" s="13" t="s">
        <v>76</v>
      </c>
    </row>
    <row r="173" spans="2:65" s="1" customFormat="1" ht="16.5" customHeight="1">
      <c r="B173" s="125"/>
      <c r="C173" s="126" t="s">
        <v>125</v>
      </c>
      <c r="D173" s="126" t="s">
        <v>103</v>
      </c>
      <c r="E173" s="127" t="s">
        <v>211</v>
      </c>
      <c r="F173" s="128" t="s">
        <v>212</v>
      </c>
      <c r="G173" s="129" t="s">
        <v>138</v>
      </c>
      <c r="H173" s="130">
        <v>1</v>
      </c>
      <c r="I173" s="131"/>
      <c r="J173" s="131">
        <f>ROUND(I173*H173,2)</f>
        <v>0</v>
      </c>
      <c r="K173" s="128" t="s">
        <v>1</v>
      </c>
      <c r="L173" s="25"/>
      <c r="M173" s="132" t="s">
        <v>1</v>
      </c>
      <c r="N173" s="133" t="s">
        <v>32</v>
      </c>
      <c r="O173" s="134">
        <v>0</v>
      </c>
      <c r="P173" s="134">
        <f>O173*H173</f>
        <v>0</v>
      </c>
      <c r="Q173" s="134">
        <v>0</v>
      </c>
      <c r="R173" s="134">
        <f>Q173*H173</f>
        <v>0</v>
      </c>
      <c r="S173" s="134">
        <v>0</v>
      </c>
      <c r="T173" s="135">
        <f>S173*H173</f>
        <v>0</v>
      </c>
      <c r="AR173" s="136" t="s">
        <v>117</v>
      </c>
      <c r="AT173" s="136" t="s">
        <v>103</v>
      </c>
      <c r="AU173" s="136" t="s">
        <v>76</v>
      </c>
      <c r="AY173" s="13" t="s">
        <v>102</v>
      </c>
      <c r="BE173" s="137">
        <f>IF(N173="základná",J173,0)</f>
        <v>0</v>
      </c>
      <c r="BF173" s="137">
        <f>IF(N173="znížená",J173,0)</f>
        <v>0</v>
      </c>
      <c r="BG173" s="137">
        <f>IF(N173="zákl. prenesená",J173,0)</f>
        <v>0</v>
      </c>
      <c r="BH173" s="137">
        <f>IF(N173="zníž. prenesená",J173,0)</f>
        <v>0</v>
      </c>
      <c r="BI173" s="137">
        <f>IF(N173="nulová",J173,0)</f>
        <v>0</v>
      </c>
      <c r="BJ173" s="13" t="s">
        <v>76</v>
      </c>
      <c r="BK173" s="137">
        <f>ROUND(I173*H173,2)</f>
        <v>0</v>
      </c>
      <c r="BL173" s="13" t="s">
        <v>117</v>
      </c>
      <c r="BM173" s="136" t="s">
        <v>125</v>
      </c>
    </row>
    <row r="174" spans="2:65" s="1" customFormat="1" ht="76.8">
      <c r="B174" s="25"/>
      <c r="D174" s="138" t="s">
        <v>137</v>
      </c>
      <c r="F174" s="139" t="s">
        <v>213</v>
      </c>
      <c r="L174" s="25"/>
      <c r="M174" s="140"/>
      <c r="T174" s="48"/>
      <c r="AT174" s="13" t="s">
        <v>137</v>
      </c>
      <c r="AU174" s="13" t="s">
        <v>76</v>
      </c>
    </row>
    <row r="175" spans="2:65" s="1" customFormat="1" ht="16.5" customHeight="1">
      <c r="B175" s="125"/>
      <c r="C175" s="126" t="s">
        <v>126</v>
      </c>
      <c r="D175" s="126" t="s">
        <v>103</v>
      </c>
      <c r="E175" s="127" t="s">
        <v>214</v>
      </c>
      <c r="F175" s="128" t="s">
        <v>215</v>
      </c>
      <c r="G175" s="129" t="s">
        <v>138</v>
      </c>
      <c r="H175" s="130">
        <v>1</v>
      </c>
      <c r="I175" s="131"/>
      <c r="J175" s="131">
        <f>ROUND(I175*H175,2)</f>
        <v>0</v>
      </c>
      <c r="K175" s="128" t="s">
        <v>1</v>
      </c>
      <c r="L175" s="25"/>
      <c r="M175" s="132" t="s">
        <v>1</v>
      </c>
      <c r="N175" s="133" t="s">
        <v>32</v>
      </c>
      <c r="O175" s="134">
        <v>0</v>
      </c>
      <c r="P175" s="134">
        <f>O175*H175</f>
        <v>0</v>
      </c>
      <c r="Q175" s="134">
        <v>0</v>
      </c>
      <c r="R175" s="134">
        <f>Q175*H175</f>
        <v>0</v>
      </c>
      <c r="S175" s="134">
        <v>0</v>
      </c>
      <c r="T175" s="135">
        <f>S175*H175</f>
        <v>0</v>
      </c>
      <c r="AR175" s="136" t="s">
        <v>117</v>
      </c>
      <c r="AT175" s="136" t="s">
        <v>103</v>
      </c>
      <c r="AU175" s="136" t="s">
        <v>76</v>
      </c>
      <c r="AY175" s="13" t="s">
        <v>102</v>
      </c>
      <c r="BE175" s="137">
        <f>IF(N175="základná",J175,0)</f>
        <v>0</v>
      </c>
      <c r="BF175" s="137">
        <f>IF(N175="znížená",J175,0)</f>
        <v>0</v>
      </c>
      <c r="BG175" s="137">
        <f>IF(N175="zákl. prenesená",J175,0)</f>
        <v>0</v>
      </c>
      <c r="BH175" s="137">
        <f>IF(N175="zníž. prenesená",J175,0)</f>
        <v>0</v>
      </c>
      <c r="BI175" s="137">
        <f>IF(N175="nulová",J175,0)</f>
        <v>0</v>
      </c>
      <c r="BJ175" s="13" t="s">
        <v>76</v>
      </c>
      <c r="BK175" s="137">
        <f>ROUND(I175*H175,2)</f>
        <v>0</v>
      </c>
      <c r="BL175" s="13" t="s">
        <v>117</v>
      </c>
      <c r="BM175" s="136" t="s">
        <v>126</v>
      </c>
    </row>
    <row r="176" spans="2:65" s="1" customFormat="1" ht="86.4">
      <c r="B176" s="25"/>
      <c r="D176" s="138" t="s">
        <v>137</v>
      </c>
      <c r="F176" s="139" t="s">
        <v>216</v>
      </c>
      <c r="L176" s="25"/>
      <c r="M176" s="140"/>
      <c r="T176" s="48"/>
      <c r="AT176" s="13" t="s">
        <v>137</v>
      </c>
      <c r="AU176" s="13" t="s">
        <v>76</v>
      </c>
    </row>
    <row r="177" spans="2:65" s="1" customFormat="1" ht="16.5" customHeight="1">
      <c r="B177" s="125"/>
      <c r="C177" s="126" t="s">
        <v>127</v>
      </c>
      <c r="D177" s="126" t="s">
        <v>103</v>
      </c>
      <c r="E177" s="127" t="s">
        <v>217</v>
      </c>
      <c r="F177" s="128" t="s">
        <v>218</v>
      </c>
      <c r="G177" s="129" t="s">
        <v>138</v>
      </c>
      <c r="H177" s="130">
        <v>1</v>
      </c>
      <c r="I177" s="131"/>
      <c r="J177" s="131">
        <f>ROUND(I177*H177,2)</f>
        <v>0</v>
      </c>
      <c r="K177" s="128" t="s">
        <v>1</v>
      </c>
      <c r="L177" s="25"/>
      <c r="M177" s="132" t="s">
        <v>1</v>
      </c>
      <c r="N177" s="133" t="s">
        <v>32</v>
      </c>
      <c r="O177" s="134">
        <v>0</v>
      </c>
      <c r="P177" s="134">
        <f>O177*H177</f>
        <v>0</v>
      </c>
      <c r="Q177" s="134">
        <v>0</v>
      </c>
      <c r="R177" s="134">
        <f>Q177*H177</f>
        <v>0</v>
      </c>
      <c r="S177" s="134">
        <v>0</v>
      </c>
      <c r="T177" s="135">
        <f>S177*H177</f>
        <v>0</v>
      </c>
      <c r="AR177" s="136" t="s">
        <v>117</v>
      </c>
      <c r="AT177" s="136" t="s">
        <v>103</v>
      </c>
      <c r="AU177" s="136" t="s">
        <v>76</v>
      </c>
      <c r="AY177" s="13" t="s">
        <v>102</v>
      </c>
      <c r="BE177" s="137">
        <f>IF(N177="základná",J177,0)</f>
        <v>0</v>
      </c>
      <c r="BF177" s="137">
        <f>IF(N177="znížená",J177,0)</f>
        <v>0</v>
      </c>
      <c r="BG177" s="137">
        <f>IF(N177="zákl. prenesená",J177,0)</f>
        <v>0</v>
      </c>
      <c r="BH177" s="137">
        <f>IF(N177="zníž. prenesená",J177,0)</f>
        <v>0</v>
      </c>
      <c r="BI177" s="137">
        <f>IF(N177="nulová",J177,0)</f>
        <v>0</v>
      </c>
      <c r="BJ177" s="13" t="s">
        <v>76</v>
      </c>
      <c r="BK177" s="137">
        <f>ROUND(I177*H177,2)</f>
        <v>0</v>
      </c>
      <c r="BL177" s="13" t="s">
        <v>117</v>
      </c>
      <c r="BM177" s="136" t="s">
        <v>127</v>
      </c>
    </row>
    <row r="178" spans="2:65" s="1" customFormat="1" ht="19.2">
      <c r="B178" s="25"/>
      <c r="D178" s="138" t="s">
        <v>137</v>
      </c>
      <c r="F178" s="139" t="s">
        <v>219</v>
      </c>
      <c r="L178" s="25"/>
      <c r="M178" s="140"/>
      <c r="T178" s="48"/>
      <c r="AT178" s="13" t="s">
        <v>137</v>
      </c>
      <c r="AU178" s="13" t="s">
        <v>76</v>
      </c>
    </row>
    <row r="179" spans="2:65" s="1" customFormat="1" ht="16.5" customHeight="1">
      <c r="B179" s="125"/>
      <c r="C179" s="126" t="s">
        <v>128</v>
      </c>
      <c r="D179" s="126" t="s">
        <v>103</v>
      </c>
      <c r="E179" s="127" t="s">
        <v>220</v>
      </c>
      <c r="F179" s="128" t="s">
        <v>205</v>
      </c>
      <c r="G179" s="129" t="s">
        <v>138</v>
      </c>
      <c r="H179" s="130">
        <v>1</v>
      </c>
      <c r="I179" s="131"/>
      <c r="J179" s="131">
        <f>ROUND(I179*H179,2)</f>
        <v>0</v>
      </c>
      <c r="K179" s="128" t="s">
        <v>1</v>
      </c>
      <c r="L179" s="25"/>
      <c r="M179" s="132" t="s">
        <v>1</v>
      </c>
      <c r="N179" s="133" t="s">
        <v>32</v>
      </c>
      <c r="O179" s="134">
        <v>0</v>
      </c>
      <c r="P179" s="134">
        <f>O179*H179</f>
        <v>0</v>
      </c>
      <c r="Q179" s="134">
        <v>0</v>
      </c>
      <c r="R179" s="134">
        <f>Q179*H179</f>
        <v>0</v>
      </c>
      <c r="S179" s="134">
        <v>0</v>
      </c>
      <c r="T179" s="135">
        <f>S179*H179</f>
        <v>0</v>
      </c>
      <c r="AR179" s="136" t="s">
        <v>117</v>
      </c>
      <c r="AT179" s="136" t="s">
        <v>103</v>
      </c>
      <c r="AU179" s="136" t="s">
        <v>76</v>
      </c>
      <c r="AY179" s="13" t="s">
        <v>102</v>
      </c>
      <c r="BE179" s="137">
        <f>IF(N179="základná",J179,0)</f>
        <v>0</v>
      </c>
      <c r="BF179" s="137">
        <f>IF(N179="znížená",J179,0)</f>
        <v>0</v>
      </c>
      <c r="BG179" s="137">
        <f>IF(N179="zákl. prenesená",J179,0)</f>
        <v>0</v>
      </c>
      <c r="BH179" s="137">
        <f>IF(N179="zníž. prenesená",J179,0)</f>
        <v>0</v>
      </c>
      <c r="BI179" s="137">
        <f>IF(N179="nulová",J179,0)</f>
        <v>0</v>
      </c>
      <c r="BJ179" s="13" t="s">
        <v>76</v>
      </c>
      <c r="BK179" s="137">
        <f>ROUND(I179*H179,2)</f>
        <v>0</v>
      </c>
      <c r="BL179" s="13" t="s">
        <v>117</v>
      </c>
      <c r="BM179" s="136" t="s">
        <v>128</v>
      </c>
    </row>
    <row r="180" spans="2:65" s="1" customFormat="1" ht="19.2">
      <c r="B180" s="25"/>
      <c r="D180" s="138" t="s">
        <v>137</v>
      </c>
      <c r="F180" s="139" t="s">
        <v>221</v>
      </c>
      <c r="L180" s="25"/>
      <c r="M180" s="140"/>
      <c r="T180" s="48"/>
      <c r="AT180" s="13" t="s">
        <v>137</v>
      </c>
      <c r="AU180" s="13" t="s">
        <v>76</v>
      </c>
    </row>
    <row r="181" spans="2:65" s="1" customFormat="1" ht="16.5" customHeight="1">
      <c r="B181" s="125"/>
      <c r="C181" s="126" t="s">
        <v>129</v>
      </c>
      <c r="D181" s="126" t="s">
        <v>103</v>
      </c>
      <c r="E181" s="127" t="s">
        <v>222</v>
      </c>
      <c r="F181" s="128" t="s">
        <v>223</v>
      </c>
      <c r="G181" s="129" t="s">
        <v>138</v>
      </c>
      <c r="H181" s="130">
        <v>1</v>
      </c>
      <c r="I181" s="131"/>
      <c r="J181" s="131">
        <f>ROUND(I181*H181,2)</f>
        <v>0</v>
      </c>
      <c r="K181" s="128" t="s">
        <v>1</v>
      </c>
      <c r="L181" s="25"/>
      <c r="M181" s="132" t="s">
        <v>1</v>
      </c>
      <c r="N181" s="133" t="s">
        <v>32</v>
      </c>
      <c r="O181" s="134">
        <v>0</v>
      </c>
      <c r="P181" s="134">
        <f>O181*H181</f>
        <v>0</v>
      </c>
      <c r="Q181" s="134">
        <v>0</v>
      </c>
      <c r="R181" s="134">
        <f>Q181*H181</f>
        <v>0</v>
      </c>
      <c r="S181" s="134">
        <v>0</v>
      </c>
      <c r="T181" s="135">
        <f>S181*H181</f>
        <v>0</v>
      </c>
      <c r="AR181" s="136" t="s">
        <v>117</v>
      </c>
      <c r="AT181" s="136" t="s">
        <v>103</v>
      </c>
      <c r="AU181" s="136" t="s">
        <v>76</v>
      </c>
      <c r="AY181" s="13" t="s">
        <v>102</v>
      </c>
      <c r="BE181" s="137">
        <f>IF(N181="základná",J181,0)</f>
        <v>0</v>
      </c>
      <c r="BF181" s="137">
        <f>IF(N181="znížená",J181,0)</f>
        <v>0</v>
      </c>
      <c r="BG181" s="137">
        <f>IF(N181="zákl. prenesená",J181,0)</f>
        <v>0</v>
      </c>
      <c r="BH181" s="137">
        <f>IF(N181="zníž. prenesená",J181,0)</f>
        <v>0</v>
      </c>
      <c r="BI181" s="137">
        <f>IF(N181="nulová",J181,0)</f>
        <v>0</v>
      </c>
      <c r="BJ181" s="13" t="s">
        <v>76</v>
      </c>
      <c r="BK181" s="137">
        <f>ROUND(I181*H181,2)</f>
        <v>0</v>
      </c>
      <c r="BL181" s="13" t="s">
        <v>117</v>
      </c>
      <c r="BM181" s="136" t="s">
        <v>129</v>
      </c>
    </row>
    <row r="182" spans="2:65" s="1" customFormat="1" ht="28.8">
      <c r="B182" s="25"/>
      <c r="D182" s="138" t="s">
        <v>137</v>
      </c>
      <c r="F182" s="139" t="s">
        <v>224</v>
      </c>
      <c r="L182" s="25"/>
      <c r="M182" s="140"/>
      <c r="T182" s="48"/>
      <c r="AT182" s="13" t="s">
        <v>137</v>
      </c>
      <c r="AU182" s="13" t="s">
        <v>76</v>
      </c>
    </row>
    <row r="183" spans="2:65" s="1" customFormat="1" ht="16.5" customHeight="1">
      <c r="B183" s="125"/>
      <c r="C183" s="126" t="s">
        <v>130</v>
      </c>
      <c r="D183" s="126" t="s">
        <v>103</v>
      </c>
      <c r="E183" s="127" t="s">
        <v>225</v>
      </c>
      <c r="F183" s="128" t="s">
        <v>163</v>
      </c>
      <c r="G183" s="129" t="s">
        <v>138</v>
      </c>
      <c r="H183" s="130">
        <v>1</v>
      </c>
      <c r="I183" s="131"/>
      <c r="J183" s="131">
        <f>ROUND(I183*H183,2)</f>
        <v>0</v>
      </c>
      <c r="K183" s="128" t="s">
        <v>1</v>
      </c>
      <c r="L183" s="25"/>
      <c r="M183" s="132" t="s">
        <v>1</v>
      </c>
      <c r="N183" s="133" t="s">
        <v>32</v>
      </c>
      <c r="O183" s="134">
        <v>0</v>
      </c>
      <c r="P183" s="134">
        <f>O183*H183</f>
        <v>0</v>
      </c>
      <c r="Q183" s="134">
        <v>0</v>
      </c>
      <c r="R183" s="134">
        <f>Q183*H183</f>
        <v>0</v>
      </c>
      <c r="S183" s="134">
        <v>0</v>
      </c>
      <c r="T183" s="135">
        <f>S183*H183</f>
        <v>0</v>
      </c>
      <c r="AR183" s="136" t="s">
        <v>117</v>
      </c>
      <c r="AT183" s="136" t="s">
        <v>103</v>
      </c>
      <c r="AU183" s="136" t="s">
        <v>76</v>
      </c>
      <c r="AY183" s="13" t="s">
        <v>102</v>
      </c>
      <c r="BE183" s="137">
        <f>IF(N183="základná",J183,0)</f>
        <v>0</v>
      </c>
      <c r="BF183" s="137">
        <f>IF(N183="znížená",J183,0)</f>
        <v>0</v>
      </c>
      <c r="BG183" s="137">
        <f>IF(N183="zákl. prenesená",J183,0)</f>
        <v>0</v>
      </c>
      <c r="BH183" s="137">
        <f>IF(N183="zníž. prenesená",J183,0)</f>
        <v>0</v>
      </c>
      <c r="BI183" s="137">
        <f>IF(N183="nulová",J183,0)</f>
        <v>0</v>
      </c>
      <c r="BJ183" s="13" t="s">
        <v>76</v>
      </c>
      <c r="BK183" s="137">
        <f>ROUND(I183*H183,2)</f>
        <v>0</v>
      </c>
      <c r="BL183" s="13" t="s">
        <v>117</v>
      </c>
      <c r="BM183" s="136" t="s">
        <v>130</v>
      </c>
    </row>
    <row r="184" spans="2:65" s="1" customFormat="1" ht="19.2">
      <c r="B184" s="25"/>
      <c r="D184" s="138" t="s">
        <v>137</v>
      </c>
      <c r="F184" s="139" t="s">
        <v>192</v>
      </c>
      <c r="L184" s="25"/>
      <c r="M184" s="140"/>
      <c r="T184" s="48"/>
      <c r="AT184" s="13" t="s">
        <v>137</v>
      </c>
      <c r="AU184" s="13" t="s">
        <v>76</v>
      </c>
    </row>
    <row r="185" spans="2:65" s="1" customFormat="1" ht="16.5" customHeight="1">
      <c r="B185" s="125"/>
      <c r="C185" s="126" t="s">
        <v>131</v>
      </c>
      <c r="D185" s="126" t="s">
        <v>103</v>
      </c>
      <c r="E185" s="127" t="s">
        <v>226</v>
      </c>
      <c r="F185" s="128" t="s">
        <v>205</v>
      </c>
      <c r="G185" s="129" t="s">
        <v>138</v>
      </c>
      <c r="H185" s="130">
        <v>2</v>
      </c>
      <c r="I185" s="131"/>
      <c r="J185" s="131">
        <f>ROUND(I185*H185,2)</f>
        <v>0</v>
      </c>
      <c r="K185" s="128" t="s">
        <v>1</v>
      </c>
      <c r="L185" s="25"/>
      <c r="M185" s="132" t="s">
        <v>1</v>
      </c>
      <c r="N185" s="133" t="s">
        <v>32</v>
      </c>
      <c r="O185" s="134">
        <v>0</v>
      </c>
      <c r="P185" s="134">
        <f>O185*H185</f>
        <v>0</v>
      </c>
      <c r="Q185" s="134">
        <v>0</v>
      </c>
      <c r="R185" s="134">
        <f>Q185*H185</f>
        <v>0</v>
      </c>
      <c r="S185" s="134">
        <v>0</v>
      </c>
      <c r="T185" s="135">
        <f>S185*H185</f>
        <v>0</v>
      </c>
      <c r="AR185" s="136" t="s">
        <v>117</v>
      </c>
      <c r="AT185" s="136" t="s">
        <v>103</v>
      </c>
      <c r="AU185" s="136" t="s">
        <v>76</v>
      </c>
      <c r="AY185" s="13" t="s">
        <v>102</v>
      </c>
      <c r="BE185" s="137">
        <f>IF(N185="základná",J185,0)</f>
        <v>0</v>
      </c>
      <c r="BF185" s="137">
        <f>IF(N185="znížená",J185,0)</f>
        <v>0</v>
      </c>
      <c r="BG185" s="137">
        <f>IF(N185="zákl. prenesená",J185,0)</f>
        <v>0</v>
      </c>
      <c r="BH185" s="137">
        <f>IF(N185="zníž. prenesená",J185,0)</f>
        <v>0</v>
      </c>
      <c r="BI185" s="137">
        <f>IF(N185="nulová",J185,0)</f>
        <v>0</v>
      </c>
      <c r="BJ185" s="13" t="s">
        <v>76</v>
      </c>
      <c r="BK185" s="137">
        <f>ROUND(I185*H185,2)</f>
        <v>0</v>
      </c>
      <c r="BL185" s="13" t="s">
        <v>117</v>
      </c>
      <c r="BM185" s="136" t="s">
        <v>131</v>
      </c>
    </row>
    <row r="186" spans="2:65" s="1" customFormat="1" ht="19.2">
      <c r="B186" s="25"/>
      <c r="D186" s="138" t="s">
        <v>137</v>
      </c>
      <c r="F186" s="139" t="s">
        <v>227</v>
      </c>
      <c r="L186" s="25"/>
      <c r="M186" s="140"/>
      <c r="T186" s="48"/>
      <c r="AT186" s="13" t="s">
        <v>137</v>
      </c>
      <c r="AU186" s="13" t="s">
        <v>76</v>
      </c>
    </row>
    <row r="187" spans="2:65" s="1" customFormat="1" ht="16.5" customHeight="1">
      <c r="B187" s="125"/>
      <c r="C187" s="126" t="s">
        <v>132</v>
      </c>
      <c r="D187" s="126" t="s">
        <v>103</v>
      </c>
      <c r="E187" s="127" t="s">
        <v>228</v>
      </c>
      <c r="F187" s="128" t="s">
        <v>229</v>
      </c>
      <c r="G187" s="129" t="s">
        <v>138</v>
      </c>
      <c r="H187" s="130">
        <v>1</v>
      </c>
      <c r="I187" s="131"/>
      <c r="J187" s="131">
        <f>ROUND(I187*H187,2)</f>
        <v>0</v>
      </c>
      <c r="K187" s="128" t="s">
        <v>1</v>
      </c>
      <c r="L187" s="25"/>
      <c r="M187" s="132" t="s">
        <v>1</v>
      </c>
      <c r="N187" s="133" t="s">
        <v>32</v>
      </c>
      <c r="O187" s="134">
        <v>0</v>
      </c>
      <c r="P187" s="134">
        <f>O187*H187</f>
        <v>0</v>
      </c>
      <c r="Q187" s="134">
        <v>0</v>
      </c>
      <c r="R187" s="134">
        <f>Q187*H187</f>
        <v>0</v>
      </c>
      <c r="S187" s="134">
        <v>0</v>
      </c>
      <c r="T187" s="135">
        <f>S187*H187</f>
        <v>0</v>
      </c>
      <c r="AR187" s="136" t="s">
        <v>117</v>
      </c>
      <c r="AT187" s="136" t="s">
        <v>103</v>
      </c>
      <c r="AU187" s="136" t="s">
        <v>76</v>
      </c>
      <c r="AY187" s="13" t="s">
        <v>102</v>
      </c>
      <c r="BE187" s="137">
        <f>IF(N187="základná",J187,0)</f>
        <v>0</v>
      </c>
      <c r="BF187" s="137">
        <f>IF(N187="znížená",J187,0)</f>
        <v>0</v>
      </c>
      <c r="BG187" s="137">
        <f>IF(N187="zákl. prenesená",J187,0)</f>
        <v>0</v>
      </c>
      <c r="BH187" s="137">
        <f>IF(N187="zníž. prenesená",J187,0)</f>
        <v>0</v>
      </c>
      <c r="BI187" s="137">
        <f>IF(N187="nulová",J187,0)</f>
        <v>0</v>
      </c>
      <c r="BJ187" s="13" t="s">
        <v>76</v>
      </c>
      <c r="BK187" s="137">
        <f>ROUND(I187*H187,2)</f>
        <v>0</v>
      </c>
      <c r="BL187" s="13" t="s">
        <v>117</v>
      </c>
      <c r="BM187" s="136" t="s">
        <v>132</v>
      </c>
    </row>
    <row r="188" spans="2:65" s="1" customFormat="1" ht="19.2">
      <c r="B188" s="25"/>
      <c r="D188" s="138" t="s">
        <v>137</v>
      </c>
      <c r="F188" s="139" t="s">
        <v>230</v>
      </c>
      <c r="L188" s="25"/>
      <c r="M188" s="140"/>
      <c r="T188" s="48"/>
      <c r="AT188" s="13" t="s">
        <v>137</v>
      </c>
      <c r="AU188" s="13" t="s">
        <v>76</v>
      </c>
    </row>
    <row r="189" spans="2:65" s="1" customFormat="1" ht="16.5" customHeight="1">
      <c r="B189" s="125"/>
      <c r="C189" s="126" t="s">
        <v>133</v>
      </c>
      <c r="D189" s="126" t="s">
        <v>103</v>
      </c>
      <c r="E189" s="127" t="s">
        <v>231</v>
      </c>
      <c r="F189" s="128" t="s">
        <v>232</v>
      </c>
      <c r="G189" s="129" t="s">
        <v>138</v>
      </c>
      <c r="H189" s="130">
        <v>1</v>
      </c>
      <c r="I189" s="131"/>
      <c r="J189" s="131">
        <f>ROUND(I189*H189,2)</f>
        <v>0</v>
      </c>
      <c r="K189" s="128" t="s">
        <v>1</v>
      </c>
      <c r="L189" s="25"/>
      <c r="M189" s="132" t="s">
        <v>1</v>
      </c>
      <c r="N189" s="133" t="s">
        <v>32</v>
      </c>
      <c r="O189" s="134">
        <v>0</v>
      </c>
      <c r="P189" s="134">
        <f>O189*H189</f>
        <v>0</v>
      </c>
      <c r="Q189" s="134">
        <v>0</v>
      </c>
      <c r="R189" s="134">
        <f>Q189*H189</f>
        <v>0</v>
      </c>
      <c r="S189" s="134">
        <v>0</v>
      </c>
      <c r="T189" s="135">
        <f>S189*H189</f>
        <v>0</v>
      </c>
      <c r="AR189" s="136" t="s">
        <v>117</v>
      </c>
      <c r="AT189" s="136" t="s">
        <v>103</v>
      </c>
      <c r="AU189" s="136" t="s">
        <v>76</v>
      </c>
      <c r="AY189" s="13" t="s">
        <v>102</v>
      </c>
      <c r="BE189" s="137">
        <f>IF(N189="základná",J189,0)</f>
        <v>0</v>
      </c>
      <c r="BF189" s="137">
        <f>IF(N189="znížená",J189,0)</f>
        <v>0</v>
      </c>
      <c r="BG189" s="137">
        <f>IF(N189="zákl. prenesená",J189,0)</f>
        <v>0</v>
      </c>
      <c r="BH189" s="137">
        <f>IF(N189="zníž. prenesená",J189,0)</f>
        <v>0</v>
      </c>
      <c r="BI189" s="137">
        <f>IF(N189="nulová",J189,0)</f>
        <v>0</v>
      </c>
      <c r="BJ189" s="13" t="s">
        <v>76</v>
      </c>
      <c r="BK189" s="137">
        <f>ROUND(I189*H189,2)</f>
        <v>0</v>
      </c>
      <c r="BL189" s="13" t="s">
        <v>117</v>
      </c>
      <c r="BM189" s="136" t="s">
        <v>133</v>
      </c>
    </row>
    <row r="190" spans="2:65" s="1" customFormat="1" ht="163.19999999999999">
      <c r="B190" s="25"/>
      <c r="D190" s="138" t="s">
        <v>137</v>
      </c>
      <c r="F190" s="139" t="s">
        <v>233</v>
      </c>
      <c r="L190" s="25"/>
      <c r="M190" s="140"/>
      <c r="T190" s="48"/>
      <c r="AT190" s="13" t="s">
        <v>137</v>
      </c>
      <c r="AU190" s="13" t="s">
        <v>76</v>
      </c>
    </row>
    <row r="191" spans="2:65" s="1" customFormat="1" ht="16.5" customHeight="1">
      <c r="B191" s="125"/>
      <c r="C191" s="126" t="s">
        <v>134</v>
      </c>
      <c r="D191" s="126" t="s">
        <v>103</v>
      </c>
      <c r="E191" s="127" t="s">
        <v>234</v>
      </c>
      <c r="F191" s="128" t="s">
        <v>235</v>
      </c>
      <c r="G191" s="129" t="s">
        <v>138</v>
      </c>
      <c r="H191" s="130">
        <v>1</v>
      </c>
      <c r="I191" s="131"/>
      <c r="J191" s="131">
        <f>ROUND(I191*H191,2)</f>
        <v>0</v>
      </c>
      <c r="K191" s="128" t="s">
        <v>1</v>
      </c>
      <c r="L191" s="25"/>
      <c r="M191" s="132" t="s">
        <v>1</v>
      </c>
      <c r="N191" s="133" t="s">
        <v>32</v>
      </c>
      <c r="O191" s="134">
        <v>0</v>
      </c>
      <c r="P191" s="134">
        <f>O191*H191</f>
        <v>0</v>
      </c>
      <c r="Q191" s="134">
        <v>0</v>
      </c>
      <c r="R191" s="134">
        <f>Q191*H191</f>
        <v>0</v>
      </c>
      <c r="S191" s="134">
        <v>0</v>
      </c>
      <c r="T191" s="135">
        <f>S191*H191</f>
        <v>0</v>
      </c>
      <c r="AR191" s="136" t="s">
        <v>117</v>
      </c>
      <c r="AT191" s="136" t="s">
        <v>103</v>
      </c>
      <c r="AU191" s="136" t="s">
        <v>76</v>
      </c>
      <c r="AY191" s="13" t="s">
        <v>102</v>
      </c>
      <c r="BE191" s="137">
        <f>IF(N191="základná",J191,0)</f>
        <v>0</v>
      </c>
      <c r="BF191" s="137">
        <f>IF(N191="znížená",J191,0)</f>
        <v>0</v>
      </c>
      <c r="BG191" s="137">
        <f>IF(N191="zákl. prenesená",J191,0)</f>
        <v>0</v>
      </c>
      <c r="BH191" s="137">
        <f>IF(N191="zníž. prenesená",J191,0)</f>
        <v>0</v>
      </c>
      <c r="BI191" s="137">
        <f>IF(N191="nulová",J191,0)</f>
        <v>0</v>
      </c>
      <c r="BJ191" s="13" t="s">
        <v>76</v>
      </c>
      <c r="BK191" s="137">
        <f>ROUND(I191*H191,2)</f>
        <v>0</v>
      </c>
      <c r="BL191" s="13" t="s">
        <v>117</v>
      </c>
      <c r="BM191" s="136" t="s">
        <v>134</v>
      </c>
    </row>
    <row r="192" spans="2:65" s="1" customFormat="1" ht="19.2">
      <c r="B192" s="25"/>
      <c r="D192" s="138" t="s">
        <v>137</v>
      </c>
      <c r="F192" s="139" t="s">
        <v>236</v>
      </c>
      <c r="L192" s="25"/>
      <c r="M192" s="140"/>
      <c r="T192" s="48"/>
      <c r="AT192" s="13" t="s">
        <v>137</v>
      </c>
      <c r="AU192" s="13" t="s">
        <v>76</v>
      </c>
    </row>
    <row r="193" spans="2:65" s="1" customFormat="1" ht="16.5" customHeight="1">
      <c r="B193" s="125"/>
      <c r="C193" s="126" t="s">
        <v>135</v>
      </c>
      <c r="D193" s="126" t="s">
        <v>103</v>
      </c>
      <c r="E193" s="127" t="s">
        <v>237</v>
      </c>
      <c r="F193" s="128" t="s">
        <v>238</v>
      </c>
      <c r="G193" s="129" t="s">
        <v>138</v>
      </c>
      <c r="H193" s="130">
        <v>1</v>
      </c>
      <c r="I193" s="131"/>
      <c r="J193" s="131">
        <f>ROUND(I193*H193,2)</f>
        <v>0</v>
      </c>
      <c r="K193" s="128" t="s">
        <v>1</v>
      </c>
      <c r="L193" s="25"/>
      <c r="M193" s="132" t="s">
        <v>1</v>
      </c>
      <c r="N193" s="133" t="s">
        <v>32</v>
      </c>
      <c r="O193" s="134">
        <v>0</v>
      </c>
      <c r="P193" s="134">
        <f>O193*H193</f>
        <v>0</v>
      </c>
      <c r="Q193" s="134">
        <v>0</v>
      </c>
      <c r="R193" s="134">
        <f>Q193*H193</f>
        <v>0</v>
      </c>
      <c r="S193" s="134">
        <v>0</v>
      </c>
      <c r="T193" s="135">
        <f>S193*H193</f>
        <v>0</v>
      </c>
      <c r="AR193" s="136" t="s">
        <v>117</v>
      </c>
      <c r="AT193" s="136" t="s">
        <v>103</v>
      </c>
      <c r="AU193" s="136" t="s">
        <v>76</v>
      </c>
      <c r="AY193" s="13" t="s">
        <v>102</v>
      </c>
      <c r="BE193" s="137">
        <f>IF(N193="základná",J193,0)</f>
        <v>0</v>
      </c>
      <c r="BF193" s="137">
        <f>IF(N193="znížená",J193,0)</f>
        <v>0</v>
      </c>
      <c r="BG193" s="137">
        <f>IF(N193="zákl. prenesená",J193,0)</f>
        <v>0</v>
      </c>
      <c r="BH193" s="137">
        <f>IF(N193="zníž. prenesená",J193,0)</f>
        <v>0</v>
      </c>
      <c r="BI193" s="137">
        <f>IF(N193="nulová",J193,0)</f>
        <v>0</v>
      </c>
      <c r="BJ193" s="13" t="s">
        <v>76</v>
      </c>
      <c r="BK193" s="137">
        <f>ROUND(I193*H193,2)</f>
        <v>0</v>
      </c>
      <c r="BL193" s="13" t="s">
        <v>117</v>
      </c>
      <c r="BM193" s="136" t="s">
        <v>135</v>
      </c>
    </row>
    <row r="194" spans="2:65" s="1" customFormat="1" ht="28.8">
      <c r="B194" s="25"/>
      <c r="D194" s="138" t="s">
        <v>137</v>
      </c>
      <c r="F194" s="139" t="s">
        <v>239</v>
      </c>
      <c r="L194" s="25"/>
      <c r="M194" s="140"/>
      <c r="T194" s="48"/>
      <c r="AT194" s="13" t="s">
        <v>137</v>
      </c>
      <c r="AU194" s="13" t="s">
        <v>76</v>
      </c>
    </row>
    <row r="195" spans="2:65" s="1" customFormat="1" ht="16.5" customHeight="1">
      <c r="B195" s="125"/>
      <c r="C195" s="126" t="s">
        <v>136</v>
      </c>
      <c r="D195" s="126" t="s">
        <v>103</v>
      </c>
      <c r="E195" s="127" t="s">
        <v>240</v>
      </c>
      <c r="F195" s="128" t="s">
        <v>241</v>
      </c>
      <c r="G195" s="129" t="s">
        <v>138</v>
      </c>
      <c r="H195" s="130">
        <v>3</v>
      </c>
      <c r="I195" s="131"/>
      <c r="J195" s="131">
        <f>ROUND(I195*H195,2)</f>
        <v>0</v>
      </c>
      <c r="K195" s="128" t="s">
        <v>1</v>
      </c>
      <c r="L195" s="25"/>
      <c r="M195" s="141" t="s">
        <v>1</v>
      </c>
      <c r="N195" s="142" t="s">
        <v>32</v>
      </c>
      <c r="O195" s="143">
        <v>0</v>
      </c>
      <c r="P195" s="143">
        <f>O195*H195</f>
        <v>0</v>
      </c>
      <c r="Q195" s="143">
        <v>0</v>
      </c>
      <c r="R195" s="143">
        <f>Q195*H195</f>
        <v>0</v>
      </c>
      <c r="S195" s="143">
        <v>0</v>
      </c>
      <c r="T195" s="144">
        <f>S195*H195</f>
        <v>0</v>
      </c>
      <c r="AR195" s="136" t="s">
        <v>117</v>
      </c>
      <c r="AT195" s="136" t="s">
        <v>103</v>
      </c>
      <c r="AU195" s="136" t="s">
        <v>76</v>
      </c>
      <c r="AY195" s="13" t="s">
        <v>102</v>
      </c>
      <c r="BE195" s="137">
        <f>IF(N195="základná",J195,0)</f>
        <v>0</v>
      </c>
      <c r="BF195" s="137">
        <f>IF(N195="znížená",J195,0)</f>
        <v>0</v>
      </c>
      <c r="BG195" s="137">
        <f>IF(N195="zákl. prenesená",J195,0)</f>
        <v>0</v>
      </c>
      <c r="BH195" s="137">
        <f>IF(N195="zníž. prenesená",J195,0)</f>
        <v>0</v>
      </c>
      <c r="BI195" s="137">
        <f>IF(N195="nulová",J195,0)</f>
        <v>0</v>
      </c>
      <c r="BJ195" s="13" t="s">
        <v>76</v>
      </c>
      <c r="BK195" s="137">
        <f>ROUND(I195*H195,2)</f>
        <v>0</v>
      </c>
      <c r="BL195" s="13" t="s">
        <v>117</v>
      </c>
      <c r="BM195" s="136" t="s">
        <v>136</v>
      </c>
    </row>
    <row r="196" spans="2:65" s="1" customFormat="1" ht="6.9" customHeight="1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25"/>
    </row>
  </sheetData>
  <autoFilter ref="C121:K195" xr:uid="{00000000-0009-0000-0000-000001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1-1 - Vybavenie kuchyne</vt:lpstr>
      <vt:lpstr>'1-1 - Vybavenie kuchyne'!Názvy_tlače</vt:lpstr>
      <vt:lpstr>'Rekapitulácia stavby'!Názvy_tlače</vt:lpstr>
      <vt:lpstr>'1-1 - Vybavenie kuchyne'!Oblasť_tlače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rusnáková</dc:creator>
  <cp:lastModifiedBy>midelbekova</cp:lastModifiedBy>
  <dcterms:created xsi:type="dcterms:W3CDTF">2021-02-14T17:18:53Z</dcterms:created>
  <dcterms:modified xsi:type="dcterms:W3CDTF">2023-01-25T14:46:47Z</dcterms:modified>
</cp:coreProperties>
</file>